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hova\Desktop\VÝBĚROVÁ ŘÍZENÍ\Mobilní telekomunikační služby 2018+_3verze\Výzva a její přílohy\"/>
    </mc:Choice>
  </mc:AlternateContent>
  <bookViews>
    <workbookView xWindow="0" yWindow="0" windowWidth="19200" windowHeight="7635"/>
  </bookViews>
  <sheets>
    <sheet name="firemní " sheetId="1" r:id="rId1"/>
    <sheet name="zaměstnanecký program" sheetId="4" r:id="rId2"/>
  </sheets>
  <definedNames>
    <definedName name="_xlnm._FilterDatabase" localSheetId="1" hidden="1">'zaměstnanecký program'!#REF!</definedName>
    <definedName name="_xlnm.Print_Titles" localSheetId="1">'zaměstnanecký program'!#REF!</definedName>
    <definedName name="_xlnm.Print_Area" localSheetId="0">'firemní '!$A$1:$W$77</definedName>
    <definedName name="_xlnm.Print_Area" localSheetId="1">'zaměstnanecký program'!$A$1:$L$93</definedName>
  </definedNames>
  <calcPr calcId="162913"/>
</workbook>
</file>

<file path=xl/calcChain.xml><?xml version="1.0" encoding="utf-8"?>
<calcChain xmlns="http://schemas.openxmlformats.org/spreadsheetml/2006/main">
  <c r="W69" i="1" l="1"/>
  <c r="W68" i="1"/>
  <c r="W67" i="1"/>
  <c r="W66" i="1"/>
  <c r="W65" i="1"/>
  <c r="W64" i="1"/>
  <c r="W63" i="1"/>
  <c r="W62" i="1"/>
  <c r="W61" i="1"/>
  <c r="W60" i="1"/>
  <c r="W59" i="1"/>
  <c r="W57" i="1"/>
  <c r="W53" i="1"/>
  <c r="W52" i="1"/>
  <c r="W55" i="1" l="1"/>
  <c r="V50" i="1" l="1"/>
  <c r="T50" i="1"/>
  <c r="J50" i="1"/>
  <c r="C50" i="1"/>
  <c r="E50" i="1" l="1"/>
  <c r="F50" i="1"/>
  <c r="G50" i="1"/>
  <c r="H50" i="1"/>
  <c r="I50" i="1"/>
  <c r="L92" i="4" l="1"/>
  <c r="K92" i="4"/>
  <c r="J92" i="4"/>
  <c r="I92" i="4"/>
  <c r="H92" i="4"/>
  <c r="G92" i="4"/>
  <c r="F92" i="4"/>
  <c r="E92" i="4"/>
  <c r="D92" i="4"/>
  <c r="C92" i="4"/>
  <c r="B92" i="4"/>
  <c r="T3" i="1" l="1"/>
  <c r="T48" i="1" l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0" i="1"/>
  <c r="T9" i="1"/>
  <c r="T8" i="1"/>
  <c r="T7" i="1"/>
  <c r="T6" i="1"/>
  <c r="T5" i="1"/>
  <c r="T4" i="1"/>
  <c r="T11" i="1" l="1"/>
  <c r="M50" i="1" l="1"/>
  <c r="L50" i="1"/>
  <c r="K50" i="1"/>
  <c r="D50" i="1"/>
  <c r="M49" i="1"/>
  <c r="L49" i="1"/>
  <c r="K49" i="1"/>
  <c r="J49" i="1"/>
  <c r="I49" i="1"/>
  <c r="H49" i="1"/>
  <c r="D49" i="1"/>
  <c r="G49" i="1"/>
  <c r="E49" i="1"/>
  <c r="F49" i="1"/>
  <c r="C49" i="1"/>
  <c r="W56" i="1" l="1"/>
  <c r="W3" i="1" l="1"/>
  <c r="W4" i="1"/>
  <c r="W5" i="1"/>
  <c r="W6" i="1"/>
  <c r="W7" i="1"/>
  <c r="W8" i="1"/>
  <c r="W9" i="1"/>
  <c r="W10" i="1"/>
  <c r="W11" i="1"/>
  <c r="W12" i="1"/>
  <c r="W14" i="1"/>
  <c r="W16" i="1"/>
  <c r="W19" i="1"/>
  <c r="W21" i="1"/>
  <c r="W23" i="1"/>
  <c r="W25" i="1"/>
  <c r="W27" i="1"/>
  <c r="W29" i="1"/>
  <c r="W31" i="1"/>
  <c r="W33" i="1"/>
  <c r="W34" i="1"/>
  <c r="W35" i="1"/>
  <c r="W36" i="1"/>
  <c r="W37" i="1"/>
  <c r="W38" i="1"/>
  <c r="W40" i="1"/>
  <c r="W42" i="1"/>
  <c r="W44" i="1"/>
  <c r="W46" i="1"/>
  <c r="W48" i="1"/>
  <c r="W13" i="1"/>
  <c r="W15" i="1"/>
  <c r="W17" i="1"/>
  <c r="W18" i="1"/>
  <c r="W20" i="1"/>
  <c r="W22" i="1"/>
  <c r="W24" i="1"/>
  <c r="W26" i="1"/>
  <c r="W28" i="1"/>
  <c r="W30" i="1"/>
  <c r="W32" i="1"/>
  <c r="W39" i="1"/>
  <c r="W41" i="1"/>
  <c r="W43" i="1"/>
  <c r="W45" i="1"/>
  <c r="W47" i="1"/>
  <c r="W50" i="1" l="1"/>
</calcChain>
</file>

<file path=xl/comments1.xml><?xml version="1.0" encoding="utf-8"?>
<comments xmlns="http://schemas.openxmlformats.org/spreadsheetml/2006/main">
  <authors>
    <author>Bena Marek</author>
    <author>Marek Bena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38"/>
          </rPr>
          <t>Dusová Lenka:</t>
        </r>
        <r>
          <rPr>
            <sz val="9"/>
            <color indexed="81"/>
            <rFont val="Tahoma"/>
            <family val="2"/>
            <charset val="238"/>
          </rPr>
          <t xml:space="preserve">
Dodavatelem použité datové tarify musí odpovídat požadavkům zadavatele uvedeným ve výzvě k podáíní nabídky a jejích přílohách.</t>
        </r>
      </text>
    </comment>
    <comment ref="P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Dusová Lenka:
</t>
        </r>
        <r>
          <rPr>
            <sz val="9"/>
            <color indexed="81"/>
            <rFont val="Tahoma"/>
            <family val="2"/>
            <charset val="238"/>
          </rPr>
          <t>Dodavatel poskytne možnost využívat volné minuty do všech sítí uvedených ve sloupcích D až G této tabulky. Volné minuty nebudou čerpány při volání v rámci VPN.</t>
        </r>
      </text>
    </comment>
    <comment ref="R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Dusová Lenka:
</t>
        </r>
        <r>
          <rPr>
            <sz val="9"/>
            <color indexed="81"/>
            <rFont val="Tahoma"/>
            <family val="2"/>
            <charset val="238"/>
          </rPr>
          <t>Dodavatel poskytne jednotnou cenu volání do všech národních sítí uvedených ve sloupcích D až G této tabulky. Volání v rámci VPN  bude bezplatné.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38"/>
          </rPr>
          <t>Dusová Lenka:</t>
        </r>
        <r>
          <rPr>
            <sz val="9"/>
            <color indexed="81"/>
            <rFont val="Tahoma"/>
            <family val="2"/>
            <charset val="238"/>
          </rPr>
          <t xml:space="preserve">
Dodavatelem použité datové tarify musí odpovídat požadavkům zadavatele uvedeným ve výzvě k podání nabídky a jejích přílohách.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Dusová Lenka:
</t>
        </r>
        <r>
          <rPr>
            <sz val="9"/>
            <color indexed="81"/>
            <rFont val="Tahoma"/>
            <family val="2"/>
            <charset val="238"/>
          </rPr>
          <t>Samotné volání v rámci VPN dodavatel nezpoplatní.</t>
        </r>
      </text>
    </comment>
    <comment ref="V5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  <comment ref="V5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  <comment ref="V59" authorId="1" shapeId="0">
      <text>
        <r>
          <rPr>
            <b/>
            <sz val="9"/>
            <color indexed="81"/>
            <rFont val="Tahoma"/>
            <family val="2"/>
            <charset val="238"/>
          </rPr>
          <t>Lenka Dusová:</t>
        </r>
        <r>
          <rPr>
            <sz val="9"/>
            <color indexed="81"/>
            <rFont val="Tahoma"/>
            <family val="2"/>
            <charset val="238"/>
          </rPr>
          <t xml:space="preserve">
Dodavatel ocení tuto položku cenou max. ve výši 1,- Kč bez DPH za jednotku úkonu.</t>
        </r>
      </text>
    </comment>
    <comment ref="V60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  <comment ref="V6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Uchazeč ocení tuto položku cenou max. ve výši 1,- Kč bez DPH za jednotku úkonu.</t>
        </r>
      </text>
    </comment>
    <comment ref="V6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  <comment ref="V6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  <comment ref="V6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  <comment ref="V6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  <comment ref="V6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Lenka Dusová:
</t>
        </r>
        <r>
          <rPr>
            <sz val="9"/>
            <color indexed="81"/>
            <rFont val="Tahoma"/>
            <family val="2"/>
            <charset val="238"/>
          </rPr>
          <t>Dodavatel ocení tuto položku cenou max. ve výši 1,- Kč bez DPH za jednotku úkonu.</t>
        </r>
      </text>
    </comment>
  </commentList>
</comments>
</file>

<file path=xl/sharedStrings.xml><?xml version="1.0" encoding="utf-8"?>
<sst xmlns="http://schemas.openxmlformats.org/spreadsheetml/2006/main" count="90" uniqueCount="59">
  <si>
    <t>SIM č.</t>
  </si>
  <si>
    <t>Tarif HLAS</t>
  </si>
  <si>
    <t>Tarif DATA</t>
  </si>
  <si>
    <t>Pozn.:</t>
  </si>
  <si>
    <t>--</t>
  </si>
  <si>
    <t>změna fakturačních údajů</t>
  </si>
  <si>
    <t>poplatek za převedení SIM karty pod smlouvu zadavatele</t>
  </si>
  <si>
    <t>poplatek za převedení SIM karty mimo smlouvu zadavatele</t>
  </si>
  <si>
    <t>odpojení z důvodů krádeže</t>
  </si>
  <si>
    <t>reaktivace po krádeži</t>
  </si>
  <si>
    <t>poplatek za elektronický výpis</t>
  </si>
  <si>
    <t>aktivační poplatek</t>
  </si>
  <si>
    <t>cena administrativních úkonů</t>
  </si>
  <si>
    <t>položka</t>
  </si>
  <si>
    <t>cena VPN</t>
  </si>
  <si>
    <t>poplatek za užívání VPN jednotlivými SIM</t>
  </si>
  <si>
    <t>poplatek za existenci a provoz VPN</t>
  </si>
  <si>
    <t>ks</t>
  </si>
  <si>
    <t>cena za MJ</t>
  </si>
  <si>
    <t>MJ/měsíc</t>
  </si>
  <si>
    <t>součet</t>
  </si>
  <si>
    <t>soubor</t>
  </si>
  <si>
    <t>výměna SIM karty</t>
  </si>
  <si>
    <t>cena celkem bez DPH za 1 měsíc</t>
  </si>
  <si>
    <t>cena celkem bez DPH za 36 měsíců</t>
  </si>
  <si>
    <t>NABÍDKOVÁ CENA (celkem vč. DPH za 36 měsíců)</t>
  </si>
  <si>
    <t>MJ</t>
  </si>
  <si>
    <t>z toho</t>
  </si>
  <si>
    <t>cena hlasových služeb [Kč/měs.]</t>
  </si>
  <si>
    <t>cena odchozích hovorů mimo paušál [Kč/min.]</t>
  </si>
  <si>
    <t>paušální cena tarifu [Kč/měs.]</t>
  </si>
  <si>
    <t>Dosud konzumované služby</t>
  </si>
  <si>
    <t>volné minuty
[min./měs.]</t>
  </si>
  <si>
    <t>volné SMS
[ks/měs.]</t>
  </si>
  <si>
    <t>cena SMS
mimo paušál [Kč/ks] [Kč/ks]</t>
  </si>
  <si>
    <t>VPN 
[min./měs.]</t>
  </si>
  <si>
    <t>pevné linky  [min./měs.]</t>
  </si>
  <si>
    <t>O2 (mobilní)
[min./měs.]</t>
  </si>
  <si>
    <t>SMS 
[ks/měs.]</t>
  </si>
  <si>
    <t>MMS [ks/měs.]</t>
  </si>
  <si>
    <t>mezinárodní volání
[min./měs.]</t>
  </si>
  <si>
    <t>roaming odchozí [min./měs.]</t>
  </si>
  <si>
    <t>Vodafone [min./měs.]</t>
  </si>
  <si>
    <t>roaming příchozí [min./měs.]</t>
  </si>
  <si>
    <t>cena celkem
bez DPH
[Kč/měs.]</t>
  </si>
  <si>
    <t>cena datových služeb tarifu [Kč/měs.]</t>
  </si>
  <si>
    <t>T-Mobile [min./měs.]</t>
  </si>
  <si>
    <t>Součet</t>
  </si>
  <si>
    <t>cena hlasových a datových služeb (ř. 3 - 48)</t>
  </si>
  <si>
    <t>SIM č. 1-6 = pouze pro datové přenosy (notebook, tablet, ...)</t>
  </si>
  <si>
    <t>SIM č. 7-46 = mobilní hlasové služby + data v telefonu</t>
  </si>
  <si>
    <t>Zadavatel</t>
  </si>
  <si>
    <t>Regionální rada regionu soudržnosti Jihovýchod</t>
  </si>
  <si>
    <t>Projektová kancelář Kraje Vysočina, příspěvková organizace</t>
  </si>
  <si>
    <t>označení tarifu nabízeného dodavatelem</t>
  </si>
  <si>
    <t>Dodavatel vyplní pouze modře označené buňky, obsah a vzorce ostatních buňek nesmí upravovat.</t>
  </si>
  <si>
    <t>Dodavatel veškeré poskytované slevy či bonusy započte do jednotkových cen uvedených v modře označených buňkách.</t>
  </si>
  <si>
    <t>mobilní internet [kB/měs.]</t>
  </si>
  <si>
    <t>mobilní  internet [kB/měs.]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</si>
</sst>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\ &quot;Kč&quot;"/>
    <numFmt numFmtId="165" formatCode="#,##0.00\ &quot;Kč&quot;"/>
    <numFmt numFmtId="166" formatCode="#,##0.0"/>
    <numFmt numFmtId="167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8">
    <xf numFmtId="0" fontId="0" fillId="0" borderId="0" xfId="0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0" fillId="0" borderId="0" xfId="0" applyNumberFormat="1" applyBorder="1"/>
    <xf numFmtId="2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8" xfId="0" applyBorder="1" applyAlignment="1"/>
    <xf numFmtId="0" fontId="0" fillId="0" borderId="1" xfId="0" applyBorder="1"/>
    <xf numFmtId="2" fontId="0" fillId="0" borderId="5" xfId="0" applyNumberFormat="1" applyBorder="1"/>
    <xf numFmtId="2" fontId="0" fillId="0" borderId="9" xfId="0" applyNumberFormat="1" applyBorder="1"/>
    <xf numFmtId="2" fontId="0" fillId="3" borderId="5" xfId="0" applyNumberFormat="1" applyFill="1" applyBorder="1" applyAlignment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4" fillId="0" borderId="0" xfId="0" applyFont="1"/>
    <xf numFmtId="2" fontId="4" fillId="0" borderId="0" xfId="0" applyNumberFormat="1" applyFont="1"/>
    <xf numFmtId="3" fontId="4" fillId="0" borderId="0" xfId="0" applyNumberFormat="1" applyFont="1"/>
    <xf numFmtId="0" fontId="0" fillId="0" borderId="6" xfId="0" applyBorder="1" applyAlignment="1">
      <alignment vertical="top" wrapText="1"/>
    </xf>
    <xf numFmtId="2" fontId="0" fillId="0" borderId="0" xfId="0" applyNumberFormat="1" applyFont="1" applyBorder="1"/>
    <xf numFmtId="3" fontId="0" fillId="0" borderId="0" xfId="0" applyNumberFormat="1" applyFont="1" applyBorder="1"/>
    <xf numFmtId="0" fontId="0" fillId="0" borderId="10" xfId="0" applyBorder="1"/>
    <xf numFmtId="0" fontId="0" fillId="0" borderId="5" xfId="0" applyFont="1" applyBorder="1"/>
    <xf numFmtId="0" fontId="0" fillId="0" borderId="5" xfId="0" applyFont="1" applyFill="1" applyBorder="1"/>
    <xf numFmtId="49" fontId="8" fillId="0" borderId="0" xfId="0" applyNumberFormat="1" applyFont="1" applyFill="1" applyBorder="1" applyProtection="1"/>
    <xf numFmtId="2" fontId="0" fillId="0" borderId="0" xfId="0" applyNumberFormat="1" applyBorder="1" applyProtection="1"/>
    <xf numFmtId="0" fontId="0" fillId="0" borderId="9" xfId="0" applyBorder="1"/>
    <xf numFmtId="2" fontId="3" fillId="0" borderId="10" xfId="0" applyNumberFormat="1" applyFont="1" applyBorder="1" applyProtection="1"/>
    <xf numFmtId="2" fontId="3" fillId="0" borderId="10" xfId="0" applyNumberFormat="1" applyFont="1" applyBorder="1"/>
    <xf numFmtId="3" fontId="3" fillId="0" borderId="10" xfId="0" applyNumberFormat="1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0" xfId="0" applyFont="1" applyBorder="1" applyProtection="1"/>
    <xf numFmtId="0" fontId="0" fillId="0" borderId="0" xfId="0" applyBorder="1" applyProtection="1"/>
    <xf numFmtId="2" fontId="0" fillId="0" borderId="0" xfId="0" applyNumberFormat="1" applyFill="1" applyBorder="1" applyProtection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3" borderId="9" xfId="0" applyFill="1" applyBorder="1" applyProtection="1">
      <protection locked="0"/>
    </xf>
    <xf numFmtId="0" fontId="0" fillId="3" borderId="0" xfId="0" applyFill="1" applyBorder="1" applyProtection="1">
      <protection locked="0"/>
    </xf>
    <xf numFmtId="166" fontId="0" fillId="0" borderId="0" xfId="0" applyNumberFormat="1" applyBorder="1"/>
    <xf numFmtId="2" fontId="0" fillId="0" borderId="5" xfId="0" applyNumberFormat="1" applyBorder="1" applyAlignment="1">
      <alignment wrapText="1"/>
    </xf>
    <xf numFmtId="2" fontId="0" fillId="0" borderId="5" xfId="0" applyNumberFormat="1" applyFill="1" applyBorder="1"/>
    <xf numFmtId="166" fontId="0" fillId="0" borderId="0" xfId="0" applyNumberFormat="1" applyFill="1" applyBorder="1"/>
    <xf numFmtId="2" fontId="0" fillId="0" borderId="0" xfId="0" applyNumberFormat="1" applyFill="1" applyBorder="1"/>
    <xf numFmtId="2" fontId="0" fillId="0" borderId="9" xfId="0" applyNumberFormat="1" applyFill="1" applyBorder="1"/>
    <xf numFmtId="0" fontId="1" fillId="0" borderId="11" xfId="0" applyFont="1" applyBorder="1" applyProtection="1"/>
    <xf numFmtId="49" fontId="5" fillId="0" borderId="12" xfId="0" applyNumberFormat="1" applyFont="1" applyFill="1" applyBorder="1" applyProtection="1"/>
    <xf numFmtId="2" fontId="0" fillId="0" borderId="12" xfId="0" applyNumberFormat="1" applyBorder="1"/>
    <xf numFmtId="3" fontId="0" fillId="0" borderId="12" xfId="0" applyNumberFormat="1" applyBorder="1"/>
    <xf numFmtId="0" fontId="0" fillId="0" borderId="12" xfId="0" applyBorder="1"/>
    <xf numFmtId="0" fontId="0" fillId="0" borderId="13" xfId="0" applyBorder="1"/>
    <xf numFmtId="165" fontId="1" fillId="4" borderId="14" xfId="0" applyNumberFormat="1" applyFont="1" applyFill="1" applyBorder="1"/>
    <xf numFmtId="1" fontId="1" fillId="0" borderId="15" xfId="0" applyNumberFormat="1" applyFont="1" applyBorder="1" applyProtection="1"/>
    <xf numFmtId="165" fontId="1" fillId="4" borderId="16" xfId="0" applyNumberFormat="1" applyFont="1" applyFill="1" applyBorder="1"/>
    <xf numFmtId="1" fontId="1" fillId="2" borderId="17" xfId="0" applyNumberFormat="1" applyFont="1" applyFill="1" applyBorder="1" applyProtection="1"/>
    <xf numFmtId="2" fontId="0" fillId="2" borderId="18" xfId="0" applyNumberFormat="1" applyFill="1" applyBorder="1" applyProtection="1"/>
    <xf numFmtId="2" fontId="0" fillId="2" borderId="18" xfId="0" applyNumberFormat="1" applyFill="1" applyBorder="1"/>
    <xf numFmtId="3" fontId="0" fillId="2" borderId="18" xfId="0" applyNumberFormat="1" applyFill="1" applyBorder="1"/>
    <xf numFmtId="0" fontId="0" fillId="2" borderId="18" xfId="0" applyFill="1" applyBorder="1"/>
    <xf numFmtId="0" fontId="0" fillId="2" borderId="19" xfId="0" applyFill="1" applyBorder="1"/>
    <xf numFmtId="165" fontId="1" fillId="2" borderId="20" xfId="0" applyNumberFormat="1" applyFont="1" applyFill="1" applyBorder="1"/>
    <xf numFmtId="1" fontId="1" fillId="4" borderId="21" xfId="0" applyNumberFormat="1" applyFont="1" applyFill="1" applyBorder="1"/>
    <xf numFmtId="2" fontId="0" fillId="4" borderId="22" xfId="0" applyNumberFormat="1" applyFill="1" applyBorder="1"/>
    <xf numFmtId="3" fontId="0" fillId="4" borderId="22" xfId="0" applyNumberFormat="1" applyFill="1" applyBorder="1"/>
    <xf numFmtId="0" fontId="0" fillId="4" borderId="22" xfId="0" applyFill="1" applyBorder="1"/>
    <xf numFmtId="165" fontId="1" fillId="4" borderId="23" xfId="0" applyNumberFormat="1" applyFont="1" applyFill="1" applyBorder="1"/>
    <xf numFmtId="2" fontId="0" fillId="4" borderId="12" xfId="0" applyNumberFormat="1" applyFill="1" applyBorder="1"/>
    <xf numFmtId="3" fontId="0" fillId="4" borderId="12" xfId="0" applyNumberFormat="1" applyFill="1" applyBorder="1"/>
    <xf numFmtId="0" fontId="0" fillId="4" borderId="12" xfId="0" applyFill="1" applyBorder="1"/>
    <xf numFmtId="1" fontId="3" fillId="0" borderId="24" xfId="0" applyNumberFormat="1" applyFont="1" applyBorder="1" applyProtection="1"/>
    <xf numFmtId="165" fontId="3" fillId="0" borderId="25" xfId="0" applyNumberFormat="1" applyFont="1" applyBorder="1"/>
    <xf numFmtId="1" fontId="0" fillId="0" borderId="15" xfId="0" applyNumberFormat="1" applyFont="1" applyBorder="1" applyProtection="1"/>
    <xf numFmtId="165" fontId="0" fillId="0" borderId="16" xfId="0" applyNumberFormat="1" applyFont="1" applyBorder="1"/>
    <xf numFmtId="1" fontId="0" fillId="0" borderId="17" xfId="0" applyNumberFormat="1" applyFont="1" applyBorder="1" applyProtection="1"/>
    <xf numFmtId="49" fontId="8" fillId="0" borderId="18" xfId="0" applyNumberFormat="1" applyFont="1" applyFill="1" applyBorder="1" applyProtection="1"/>
    <xf numFmtId="2" fontId="0" fillId="0" borderId="18" xfId="0" applyNumberFormat="1" applyBorder="1"/>
    <xf numFmtId="3" fontId="0" fillId="0" borderId="18" xfId="0" applyNumberFormat="1" applyBorder="1"/>
    <xf numFmtId="0" fontId="0" fillId="0" borderId="18" xfId="0" applyBorder="1" applyProtection="1"/>
    <xf numFmtId="2" fontId="0" fillId="0" borderId="18" xfId="0" applyNumberFormat="1" applyFill="1" applyBorder="1" applyProtection="1"/>
    <xf numFmtId="0" fontId="0" fillId="0" borderId="18" xfId="0" applyBorder="1"/>
    <xf numFmtId="0" fontId="0" fillId="0" borderId="26" xfId="0" applyBorder="1"/>
    <xf numFmtId="2" fontId="0" fillId="3" borderId="26" xfId="0" applyNumberFormat="1" applyFill="1" applyBorder="1" applyProtection="1">
      <protection locked="0"/>
    </xf>
    <xf numFmtId="165" fontId="0" fillId="0" borderId="20" xfId="0" applyNumberFormat="1" applyFont="1" applyBorder="1"/>
    <xf numFmtId="1" fontId="1" fillId="4" borderId="11" xfId="0" applyNumberFormat="1" applyFont="1" applyFill="1" applyBorder="1" applyProtection="1"/>
    <xf numFmtId="2" fontId="0" fillId="4" borderId="12" xfId="0" applyNumberFormat="1" applyFill="1" applyBorder="1" applyProtection="1"/>
    <xf numFmtId="0" fontId="0" fillId="4" borderId="12" xfId="0" applyFill="1" applyBorder="1" applyProtection="1"/>
    <xf numFmtId="0" fontId="0" fillId="0" borderId="15" xfId="0" applyBorder="1" applyProtection="1"/>
    <xf numFmtId="0" fontId="0" fillId="0" borderId="17" xfId="0" applyBorder="1" applyProtection="1"/>
    <xf numFmtId="2" fontId="0" fillId="0" borderId="18" xfId="0" applyNumberFormat="1" applyFont="1" applyBorder="1"/>
    <xf numFmtId="3" fontId="0" fillId="0" borderId="18" xfId="0" applyNumberFormat="1" applyFont="1" applyBorder="1"/>
    <xf numFmtId="0" fontId="0" fillId="0" borderId="18" xfId="0" applyFont="1" applyFill="1" applyBorder="1" applyProtection="1"/>
    <xf numFmtId="0" fontId="0" fillId="0" borderId="26" xfId="0" applyFont="1" applyFill="1" applyBorder="1"/>
    <xf numFmtId="164" fontId="0" fillId="0" borderId="16" xfId="0" applyNumberFormat="1" applyBorder="1" applyAlignment="1"/>
    <xf numFmtId="164" fontId="0" fillId="0" borderId="16" xfId="0" applyNumberFormat="1" applyFill="1" applyBorder="1" applyAlignment="1"/>
    <xf numFmtId="0" fontId="1" fillId="0" borderId="15" xfId="0" applyFont="1" applyBorder="1"/>
    <xf numFmtId="164" fontId="0" fillId="0" borderId="16" xfId="0" applyNumberFormat="1" applyBorder="1"/>
    <xf numFmtId="0" fontId="0" fillId="0" borderId="34" xfId="0" applyBorder="1"/>
    <xf numFmtId="1" fontId="1" fillId="0" borderId="35" xfId="0" applyNumberFormat="1" applyFont="1" applyBorder="1"/>
    <xf numFmtId="3" fontId="1" fillId="0" borderId="36" xfId="0" applyNumberFormat="1" applyFont="1" applyBorder="1"/>
    <xf numFmtId="0" fontId="0" fillId="0" borderId="37" xfId="0" applyBorder="1"/>
    <xf numFmtId="2" fontId="0" fillId="0" borderId="37" xfId="0" applyNumberFormat="1" applyBorder="1"/>
    <xf numFmtId="0" fontId="0" fillId="0" borderId="38" xfId="0" applyBorder="1"/>
    <xf numFmtId="2" fontId="1" fillId="0" borderId="36" xfId="0" applyNumberFormat="1" applyFont="1" applyBorder="1"/>
    <xf numFmtId="0" fontId="0" fillId="0" borderId="36" xfId="0" applyBorder="1"/>
    <xf numFmtId="164" fontId="1" fillId="4" borderId="20" xfId="0" applyNumberFormat="1" applyFont="1" applyFill="1" applyBorder="1" applyAlignment="1"/>
    <xf numFmtId="0" fontId="4" fillId="0" borderId="0" xfId="0" applyFont="1" applyFill="1"/>
    <xf numFmtId="167" fontId="0" fillId="0" borderId="5" xfId="0" applyNumberFormat="1" applyBorder="1"/>
    <xf numFmtId="167" fontId="0" fillId="0" borderId="0" xfId="0" applyNumberFormat="1" applyBorder="1"/>
    <xf numFmtId="167" fontId="0" fillId="0" borderId="0" xfId="0" applyNumberFormat="1" applyFill="1" applyBorder="1"/>
    <xf numFmtId="167" fontId="0" fillId="0" borderId="5" xfId="0" applyNumberFormat="1" applyFill="1" applyBorder="1"/>
    <xf numFmtId="2" fontId="0" fillId="0" borderId="6" xfId="0" applyNumberFormat="1" applyBorder="1"/>
    <xf numFmtId="167" fontId="0" fillId="0" borderId="6" xfId="0" applyNumberFormat="1" applyBorder="1"/>
    <xf numFmtId="2" fontId="0" fillId="3" borderId="6" xfId="0" applyNumberFormat="1" applyFill="1" applyBorder="1" applyAlignment="1" applyProtection="1">
      <protection locked="0"/>
    </xf>
    <xf numFmtId="164" fontId="0" fillId="0" borderId="25" xfId="0" applyNumberFormat="1" applyBorder="1" applyAlignment="1"/>
    <xf numFmtId="0" fontId="0" fillId="3" borderId="8" xfId="0" applyFill="1" applyBorder="1" applyAlignment="1" applyProtection="1">
      <protection locked="0"/>
    </xf>
    <xf numFmtId="0" fontId="0" fillId="0" borderId="0" xfId="0" applyFill="1" applyBorder="1" applyProtection="1"/>
    <xf numFmtId="2" fontId="0" fillId="0" borderId="5" xfId="0" applyNumberFormat="1" applyFill="1" applyBorder="1" applyProtection="1"/>
    <xf numFmtId="0" fontId="0" fillId="0" borderId="5" xfId="0" applyFill="1" applyBorder="1" applyProtection="1"/>
    <xf numFmtId="2" fontId="0" fillId="0" borderId="6" xfId="0" applyNumberFormat="1" applyFill="1" applyBorder="1" applyProtection="1"/>
    <xf numFmtId="0" fontId="0" fillId="0" borderId="6" xfId="0" applyFill="1" applyBorder="1" applyProtection="1"/>
    <xf numFmtId="0" fontId="0" fillId="0" borderId="0" xfId="0" quotePrefix="1" applyFill="1" applyBorder="1" applyProtection="1"/>
    <xf numFmtId="2" fontId="0" fillId="0" borderId="5" xfId="0" quotePrefix="1" applyNumberFormat="1" applyFill="1" applyBorder="1" applyProtection="1"/>
    <xf numFmtId="0" fontId="0" fillId="3" borderId="5" xfId="0" quotePrefix="1" applyFill="1" applyBorder="1" applyProtection="1">
      <protection locked="0"/>
    </xf>
    <xf numFmtId="2" fontId="0" fillId="0" borderId="1" xfId="0" applyNumberFormat="1" applyBorder="1"/>
    <xf numFmtId="167" fontId="0" fillId="0" borderId="41" xfId="0" applyNumberFormat="1" applyBorder="1"/>
    <xf numFmtId="167" fontId="0" fillId="0" borderId="1" xfId="0" applyNumberFormat="1" applyBorder="1"/>
    <xf numFmtId="166" fontId="0" fillId="0" borderId="41" xfId="0" applyNumberFormat="1" applyBorder="1"/>
    <xf numFmtId="2" fontId="0" fillId="0" borderId="41" xfId="0" applyNumberFormat="1" applyBorder="1"/>
    <xf numFmtId="167" fontId="0" fillId="0" borderId="10" xfId="0" applyNumberFormat="1" applyBorder="1"/>
    <xf numFmtId="166" fontId="0" fillId="0" borderId="10" xfId="0" applyNumberFormat="1" applyBorder="1"/>
    <xf numFmtId="2" fontId="0" fillId="0" borderId="10" xfId="0" applyNumberFormat="1" applyBorder="1"/>
    <xf numFmtId="0" fontId="0" fillId="0" borderId="10" xfId="0" applyFill="1" applyBorder="1" applyProtection="1"/>
    <xf numFmtId="2" fontId="0" fillId="0" borderId="10" xfId="0" applyNumberFormat="1" applyFill="1" applyBorder="1" applyProtection="1"/>
    <xf numFmtId="2" fontId="0" fillId="0" borderId="39" xfId="0" applyNumberFormat="1" applyBorder="1"/>
    <xf numFmtId="0" fontId="0" fillId="3" borderId="39" xfId="0" applyFill="1" applyBorder="1" applyProtection="1">
      <protection locked="0"/>
    </xf>
    <xf numFmtId="0" fontId="0" fillId="0" borderId="44" xfId="0" applyFont="1" applyBorder="1" applyAlignment="1">
      <alignment horizontal="center"/>
    </xf>
    <xf numFmtId="2" fontId="0" fillId="0" borderId="40" xfId="0" applyNumberFormat="1" applyBorder="1"/>
    <xf numFmtId="4" fontId="0" fillId="0" borderId="40" xfId="0" applyNumberFormat="1" applyBorder="1"/>
    <xf numFmtId="0" fontId="0" fillId="0" borderId="46" xfId="0" applyFont="1" applyBorder="1" applyAlignment="1">
      <alignment horizontal="center"/>
    </xf>
    <xf numFmtId="2" fontId="0" fillId="0" borderId="7" xfId="0" applyNumberFormat="1" applyBorder="1"/>
    <xf numFmtId="4" fontId="0" fillId="0" borderId="7" xfId="0" applyNumberFormat="1" applyBorder="1"/>
    <xf numFmtId="0" fontId="0" fillId="0" borderId="46" xfId="0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36" xfId="0" applyNumberFormat="1" applyBorder="1"/>
    <xf numFmtId="4" fontId="0" fillId="0" borderId="36" xfId="0" applyNumberFormat="1" applyBorder="1"/>
    <xf numFmtId="0" fontId="0" fillId="0" borderId="31" xfId="0" applyBorder="1" applyAlignment="1">
      <alignment horizontal="center"/>
    </xf>
    <xf numFmtId="4" fontId="0" fillId="0" borderId="6" xfId="0" applyNumberFormat="1" applyBorder="1"/>
    <xf numFmtId="0" fontId="0" fillId="0" borderId="32" xfId="0" applyBorder="1" applyAlignment="1">
      <alignment horizontal="center"/>
    </xf>
    <xf numFmtId="4" fontId="0" fillId="0" borderId="1" xfId="0" applyNumberFormat="1" applyBorder="1"/>
    <xf numFmtId="1" fontId="1" fillId="0" borderId="50" xfId="0" applyNumberFormat="1" applyFont="1" applyBorder="1"/>
    <xf numFmtId="1" fontId="1" fillId="0" borderId="9" xfId="0" applyNumberFormat="1" applyFont="1" applyBorder="1"/>
    <xf numFmtId="0" fontId="1" fillId="0" borderId="9" xfId="0" applyFont="1" applyBorder="1"/>
    <xf numFmtId="0" fontId="1" fillId="0" borderId="39" xfId="0" applyFont="1" applyBorder="1"/>
    <xf numFmtId="0" fontId="1" fillId="0" borderId="0" xfId="0" applyFont="1" applyBorder="1"/>
    <xf numFmtId="0" fontId="0" fillId="0" borderId="25" xfId="0" applyBorder="1" applyAlignment="1">
      <alignment vertical="top" wrapText="1"/>
    </xf>
    <xf numFmtId="2" fontId="0" fillId="0" borderId="45" xfId="0" applyNumberFormat="1" applyBorder="1"/>
    <xf numFmtId="2" fontId="0" fillId="0" borderId="47" xfId="0" applyNumberFormat="1" applyBorder="1"/>
    <xf numFmtId="2" fontId="0" fillId="0" borderId="48" xfId="0" applyNumberFormat="1" applyBorder="1"/>
    <xf numFmtId="2" fontId="0" fillId="0" borderId="25" xfId="0" applyNumberFormat="1" applyBorder="1"/>
    <xf numFmtId="2" fontId="0" fillId="0" borderId="49" xfId="0" applyNumberFormat="1" applyBorder="1"/>
    <xf numFmtId="0" fontId="1" fillId="0" borderId="42" xfId="0" applyFont="1" applyBorder="1" applyAlignment="1">
      <alignment horizontal="center" vertical="center"/>
    </xf>
    <xf numFmtId="4" fontId="1" fillId="0" borderId="43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0" fillId="3" borderId="52" xfId="0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52" xfId="0" applyFill="1" applyBorder="1" applyAlignment="1" applyProtection="1">
      <protection locked="0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" fontId="1" fillId="4" borderId="11" xfId="0" applyNumberFormat="1" applyFont="1" applyFill="1" applyBorder="1" applyAlignment="1" applyProtection="1">
      <alignment horizontal="left"/>
    </xf>
    <xf numFmtId="1" fontId="1" fillId="4" borderId="12" xfId="0" applyNumberFormat="1" applyFont="1" applyFill="1" applyBorder="1" applyAlignment="1" applyProtection="1">
      <alignment horizontal="left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18">
    <dxf>
      <fill>
        <patternFill patternType="none">
          <bgColor auto="1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99CCFF"/>
        </patternFill>
      </fill>
    </dxf>
    <dxf>
      <fill>
        <patternFill patternType="none">
          <bgColor auto="1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99CCFF"/>
        </patternFill>
      </fill>
    </dxf>
    <dxf>
      <fill>
        <patternFill patternType="none">
          <bgColor auto="1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000080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tabSelected="1" topLeftCell="H1" zoomScale="80" zoomScaleNormal="80" workbookViewId="0">
      <pane ySplit="1035" activePane="bottomLeft"/>
      <selection sqref="A1:A2"/>
      <selection pane="bottomLeft" activeCell="L31" sqref="L31"/>
    </sheetView>
  </sheetViews>
  <sheetFormatPr defaultRowHeight="15" x14ac:dyDescent="0.25"/>
  <cols>
    <col min="2" max="2" width="6.85546875" customWidth="1"/>
    <col min="3" max="3" width="11.5703125" style="2" customWidth="1"/>
    <col min="4" max="5" width="11.5703125" style="2" bestFit="1" customWidth="1"/>
    <col min="6" max="7" width="11.5703125" style="2" customWidth="1"/>
    <col min="8" max="8" width="9.140625" style="2" customWidth="1"/>
    <col min="9" max="9" width="9.28515625" style="2" customWidth="1"/>
    <col min="10" max="10" width="15.140625" style="2" customWidth="1"/>
    <col min="11" max="11" width="16.28515625" style="3" customWidth="1"/>
    <col min="12" max="13" width="14.42578125" style="3" customWidth="1"/>
    <col min="14" max="14" width="21.85546875" customWidth="1"/>
    <col min="15" max="15" width="14.5703125" customWidth="1"/>
    <col min="16" max="16" width="13.7109375" customWidth="1"/>
    <col min="17" max="17" width="11.42578125" customWidth="1"/>
    <col min="18" max="18" width="23" customWidth="1"/>
    <col min="19" max="19" width="21.28515625" customWidth="1"/>
    <col min="20" max="20" width="19" customWidth="1"/>
    <col min="21" max="21" width="22.140625" customWidth="1"/>
    <col min="22" max="22" width="18.5703125" customWidth="1"/>
    <col min="23" max="23" width="13.7109375" customWidth="1"/>
  </cols>
  <sheetData>
    <row r="1" spans="1:28" x14ac:dyDescent="0.25">
      <c r="A1" s="175" t="s">
        <v>51</v>
      </c>
      <c r="B1" s="185" t="s">
        <v>0</v>
      </c>
      <c r="C1" s="187" t="s">
        <v>31</v>
      </c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7" t="s">
        <v>1</v>
      </c>
      <c r="O1" s="188"/>
      <c r="P1" s="188"/>
      <c r="Q1" s="188"/>
      <c r="R1" s="188"/>
      <c r="S1" s="188"/>
      <c r="T1" s="189"/>
      <c r="U1" s="190" t="s">
        <v>2</v>
      </c>
      <c r="V1" s="191"/>
      <c r="W1" s="183" t="s">
        <v>44</v>
      </c>
    </row>
    <row r="2" spans="1:28" ht="31.5" customHeight="1" x14ac:dyDescent="0.25">
      <c r="A2" s="176"/>
      <c r="B2" s="186"/>
      <c r="C2" s="25" t="s">
        <v>35</v>
      </c>
      <c r="D2" s="25" t="s">
        <v>36</v>
      </c>
      <c r="E2" s="25" t="s">
        <v>37</v>
      </c>
      <c r="F2" s="25" t="s">
        <v>46</v>
      </c>
      <c r="G2" s="25" t="s">
        <v>42</v>
      </c>
      <c r="H2" s="25" t="s">
        <v>38</v>
      </c>
      <c r="I2" s="25" t="s">
        <v>39</v>
      </c>
      <c r="J2" s="25" t="s">
        <v>57</v>
      </c>
      <c r="K2" s="25" t="s">
        <v>40</v>
      </c>
      <c r="L2" s="25" t="s">
        <v>41</v>
      </c>
      <c r="M2" s="25" t="s">
        <v>43</v>
      </c>
      <c r="N2" s="5" t="s">
        <v>54</v>
      </c>
      <c r="O2" s="7" t="s">
        <v>30</v>
      </c>
      <c r="P2" s="6" t="s">
        <v>32</v>
      </c>
      <c r="Q2" s="7" t="s">
        <v>33</v>
      </c>
      <c r="R2" s="7" t="s">
        <v>29</v>
      </c>
      <c r="S2" s="7" t="s">
        <v>34</v>
      </c>
      <c r="T2" s="8" t="s">
        <v>28</v>
      </c>
      <c r="U2" s="5" t="s">
        <v>54</v>
      </c>
      <c r="V2" s="7" t="s">
        <v>45</v>
      </c>
      <c r="W2" s="184"/>
    </row>
    <row r="3" spans="1:28" ht="15" customHeight="1" x14ac:dyDescent="0.25">
      <c r="A3" s="177" t="s">
        <v>52</v>
      </c>
      <c r="B3" s="156">
        <v>1</v>
      </c>
      <c r="C3" s="2">
        <v>0</v>
      </c>
      <c r="D3" s="16">
        <v>0</v>
      </c>
      <c r="E3" s="16">
        <v>0</v>
      </c>
      <c r="F3" s="16">
        <v>0</v>
      </c>
      <c r="G3" s="16">
        <v>0</v>
      </c>
      <c r="H3" s="114">
        <v>0</v>
      </c>
      <c r="I3" s="113">
        <v>0</v>
      </c>
      <c r="J3" s="46">
        <v>2162014</v>
      </c>
      <c r="K3" s="16">
        <v>0</v>
      </c>
      <c r="L3" s="10">
        <v>0</v>
      </c>
      <c r="M3" s="16">
        <v>0</v>
      </c>
      <c r="N3" s="127" t="s">
        <v>4</v>
      </c>
      <c r="O3" s="128"/>
      <c r="P3" s="124"/>
      <c r="Q3" s="124"/>
      <c r="R3" s="41"/>
      <c r="S3" s="123"/>
      <c r="T3" s="17">
        <f>O3+IF(SUM(D3:G3)-P3&gt;0,(SUM(D3:G3)-P3)*R3,0)+IF((H3-Q3)&gt;0,(H3-Q3)*S3,0)</f>
        <v>0</v>
      </c>
      <c r="U3" s="44"/>
      <c r="V3" s="18"/>
      <c r="W3" s="99">
        <f t="shared" ref="W3:W8" si="0">T3+V3</f>
        <v>0</v>
      </c>
      <c r="AB3" s="2"/>
    </row>
    <row r="4" spans="1:28" ht="15" customHeight="1" x14ac:dyDescent="0.25">
      <c r="A4" s="178"/>
      <c r="B4" s="157">
        <v>2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14">
        <v>0</v>
      </c>
      <c r="I4" s="113">
        <v>0</v>
      </c>
      <c r="J4" s="46">
        <v>2832232.6666666665</v>
      </c>
      <c r="K4" s="16">
        <v>0</v>
      </c>
      <c r="L4" s="10">
        <v>0</v>
      </c>
      <c r="M4" s="16">
        <v>0</v>
      </c>
      <c r="N4" s="127" t="s">
        <v>4</v>
      </c>
      <c r="O4" s="123"/>
      <c r="P4" s="124"/>
      <c r="Q4" s="124"/>
      <c r="R4" s="41"/>
      <c r="S4" s="123"/>
      <c r="T4" s="17">
        <f t="shared" ref="T4:T8" si="1">O4+IF(SUM(D4:G4)-P4&gt;0,(SUM(D4:G4)-P4)*R4,0)+IF((H4-Q4)&gt;0,(H4-Q4)*S4,0)</f>
        <v>0</v>
      </c>
      <c r="U4" s="44"/>
      <c r="V4" s="18"/>
      <c r="W4" s="99">
        <f t="shared" si="0"/>
        <v>0</v>
      </c>
      <c r="AB4" s="2"/>
    </row>
    <row r="5" spans="1:28" ht="15" customHeight="1" x14ac:dyDescent="0.25">
      <c r="A5" s="178"/>
      <c r="B5" s="158">
        <v>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14">
        <v>0</v>
      </c>
      <c r="I5" s="113">
        <v>0</v>
      </c>
      <c r="J5" s="46">
        <v>44270.166666666664</v>
      </c>
      <c r="K5" s="16">
        <v>0</v>
      </c>
      <c r="L5" s="10">
        <v>0</v>
      </c>
      <c r="M5" s="16">
        <v>0</v>
      </c>
      <c r="N5" s="122" t="s">
        <v>4</v>
      </c>
      <c r="O5" s="123"/>
      <c r="P5" s="124"/>
      <c r="Q5" s="124"/>
      <c r="R5" s="41"/>
      <c r="S5" s="123"/>
      <c r="T5" s="17">
        <f t="shared" si="1"/>
        <v>0</v>
      </c>
      <c r="U5" s="44"/>
      <c r="V5" s="18"/>
      <c r="W5" s="99">
        <f t="shared" si="0"/>
        <v>0</v>
      </c>
      <c r="AB5" s="2"/>
    </row>
    <row r="6" spans="1:28" ht="15" customHeight="1" x14ac:dyDescent="0.25">
      <c r="A6" s="178"/>
      <c r="B6" s="158">
        <v>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14">
        <v>0</v>
      </c>
      <c r="I6" s="113">
        <v>0</v>
      </c>
      <c r="J6" s="46">
        <v>443447.66666666669</v>
      </c>
      <c r="K6" s="47">
        <v>0</v>
      </c>
      <c r="L6" s="10">
        <v>0</v>
      </c>
      <c r="M6" s="16">
        <v>0</v>
      </c>
      <c r="N6" s="122" t="s">
        <v>4</v>
      </c>
      <c r="O6" s="123"/>
      <c r="P6" s="124"/>
      <c r="Q6" s="124"/>
      <c r="R6" s="41"/>
      <c r="S6" s="123"/>
      <c r="T6" s="17">
        <f t="shared" si="1"/>
        <v>0</v>
      </c>
      <c r="U6" s="44"/>
      <c r="V6" s="18"/>
      <c r="W6" s="99">
        <f t="shared" si="0"/>
        <v>0</v>
      </c>
      <c r="AB6" s="2"/>
    </row>
    <row r="7" spans="1:28" ht="15" customHeight="1" x14ac:dyDescent="0.25">
      <c r="A7" s="178"/>
      <c r="B7" s="158">
        <v>5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14">
        <v>0</v>
      </c>
      <c r="I7" s="113">
        <v>0</v>
      </c>
      <c r="J7" s="46">
        <v>34911.666666666664</v>
      </c>
      <c r="K7" s="16">
        <v>0</v>
      </c>
      <c r="L7" s="10">
        <v>0</v>
      </c>
      <c r="M7" s="16">
        <v>0</v>
      </c>
      <c r="N7" s="122" t="s">
        <v>4</v>
      </c>
      <c r="O7" s="123"/>
      <c r="P7" s="124"/>
      <c r="Q7" s="124"/>
      <c r="R7" s="41"/>
      <c r="S7" s="123"/>
      <c r="T7" s="17">
        <f t="shared" si="1"/>
        <v>0</v>
      </c>
      <c r="U7" s="44"/>
      <c r="V7" s="18"/>
      <c r="W7" s="99">
        <f t="shared" si="0"/>
        <v>0</v>
      </c>
      <c r="AB7" s="2"/>
    </row>
    <row r="8" spans="1:28" ht="15" customHeight="1" x14ac:dyDescent="0.25">
      <c r="A8" s="178"/>
      <c r="B8" s="159">
        <v>6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35">
        <v>0</v>
      </c>
      <c r="I8" s="118">
        <v>0</v>
      </c>
      <c r="J8" s="136">
        <v>2330478</v>
      </c>
      <c r="K8" s="117">
        <v>0</v>
      </c>
      <c r="L8" s="137">
        <v>0</v>
      </c>
      <c r="M8" s="117">
        <v>0</v>
      </c>
      <c r="N8" s="138" t="s">
        <v>4</v>
      </c>
      <c r="O8" s="125"/>
      <c r="P8" s="126"/>
      <c r="Q8" s="126"/>
      <c r="R8" s="139"/>
      <c r="S8" s="125"/>
      <c r="T8" s="140">
        <f t="shared" si="1"/>
        <v>0</v>
      </c>
      <c r="U8" s="141"/>
      <c r="V8" s="119"/>
      <c r="W8" s="120">
        <f t="shared" si="0"/>
        <v>0</v>
      </c>
      <c r="AB8" s="2"/>
    </row>
    <row r="9" spans="1:28" x14ac:dyDescent="0.25">
      <c r="A9" s="178"/>
      <c r="B9" s="160">
        <v>7</v>
      </c>
      <c r="C9" s="48">
        <v>0</v>
      </c>
      <c r="D9" s="48">
        <v>2.5333333333333332</v>
      </c>
      <c r="E9" s="48">
        <v>22.683333333333334</v>
      </c>
      <c r="F9" s="48">
        <v>35.616666666666667</v>
      </c>
      <c r="G9" s="48">
        <v>71.333333333333329</v>
      </c>
      <c r="H9" s="115">
        <v>77.166666666666671</v>
      </c>
      <c r="I9" s="116">
        <v>0</v>
      </c>
      <c r="J9" s="49">
        <v>252938.66666666666</v>
      </c>
      <c r="K9" s="48">
        <v>0</v>
      </c>
      <c r="L9" s="50">
        <v>0</v>
      </c>
      <c r="M9" s="48">
        <v>0</v>
      </c>
      <c r="N9" s="45"/>
      <c r="O9" s="19"/>
      <c r="P9" s="129"/>
      <c r="Q9" s="20"/>
      <c r="R9" s="21"/>
      <c r="S9" s="19"/>
      <c r="T9" s="51">
        <f t="shared" ref="T9:T10" si="2">O9+IF(SUM(D9:G9)-P9&gt;0,(SUM(D9:G9)-P9)*R9,0)+IF((H9-Q9)&gt;0,(H9-Q9)*S9,0)</f>
        <v>0</v>
      </c>
      <c r="U9" s="121"/>
      <c r="V9" s="18"/>
      <c r="W9" s="100">
        <f t="shared" ref="W9:W20" si="3">T9+V9</f>
        <v>0</v>
      </c>
      <c r="AB9" s="2"/>
    </row>
    <row r="10" spans="1:28" ht="15" customHeight="1" x14ac:dyDescent="0.25">
      <c r="A10" s="178"/>
      <c r="B10" s="160">
        <v>8</v>
      </c>
      <c r="C10" s="16">
        <v>51.616666666666667</v>
      </c>
      <c r="D10" s="16">
        <v>7</v>
      </c>
      <c r="E10" s="16">
        <v>11.133333333333333</v>
      </c>
      <c r="F10" s="16">
        <v>23.966666666666665</v>
      </c>
      <c r="G10" s="16">
        <v>4.0666666666666664</v>
      </c>
      <c r="H10" s="114">
        <v>42.666666666666664</v>
      </c>
      <c r="I10" s="113">
        <v>0</v>
      </c>
      <c r="J10" s="46">
        <v>1095015.5</v>
      </c>
      <c r="K10" s="16">
        <v>0</v>
      </c>
      <c r="L10" s="10">
        <v>0</v>
      </c>
      <c r="M10" s="16">
        <v>0</v>
      </c>
      <c r="N10" s="45"/>
      <c r="O10" s="19"/>
      <c r="P10" s="20"/>
      <c r="Q10" s="20"/>
      <c r="R10" s="21"/>
      <c r="S10" s="19"/>
      <c r="T10" s="17">
        <f t="shared" si="2"/>
        <v>0</v>
      </c>
      <c r="U10" s="121"/>
      <c r="V10" s="18"/>
      <c r="W10" s="99">
        <f t="shared" si="3"/>
        <v>0</v>
      </c>
      <c r="AB10" s="2"/>
    </row>
    <row r="11" spans="1:28" ht="15" customHeight="1" x14ac:dyDescent="0.25">
      <c r="A11" s="178"/>
      <c r="B11" s="160">
        <v>9</v>
      </c>
      <c r="C11" s="16">
        <v>218.8</v>
      </c>
      <c r="D11" s="16">
        <v>133.1</v>
      </c>
      <c r="E11" s="16">
        <v>190.31666666666666</v>
      </c>
      <c r="F11" s="16">
        <v>186.05</v>
      </c>
      <c r="G11" s="16">
        <v>183.58333333333334</v>
      </c>
      <c r="H11" s="114">
        <v>36</v>
      </c>
      <c r="I11" s="113">
        <v>0.66666666666666663</v>
      </c>
      <c r="J11" s="46">
        <v>1072668.1666666667</v>
      </c>
      <c r="K11" s="16">
        <v>0.16666666666666666</v>
      </c>
      <c r="L11" s="10">
        <v>1.7166666666666668</v>
      </c>
      <c r="M11" s="16">
        <v>2.5333333333333332</v>
      </c>
      <c r="N11" s="45"/>
      <c r="O11" s="19"/>
      <c r="P11" s="20"/>
      <c r="Q11" s="20"/>
      <c r="R11" s="21"/>
      <c r="S11" s="19"/>
      <c r="T11" s="17">
        <f>O11+IF(SUM(D11:G11)-P11&gt;0,(SUM(D11:G11)-P11)*R11,0)+IF((H11-Q11)&gt;0,(H11-Q11)*S11,0)</f>
        <v>0</v>
      </c>
      <c r="U11" s="121"/>
      <c r="V11" s="18"/>
      <c r="W11" s="99">
        <f t="shared" si="3"/>
        <v>0</v>
      </c>
      <c r="AB11" s="2"/>
    </row>
    <row r="12" spans="1:28" ht="15" customHeight="1" x14ac:dyDescent="0.25">
      <c r="A12" s="178"/>
      <c r="B12" s="160">
        <v>10</v>
      </c>
      <c r="C12" s="16">
        <v>97.783333333333331</v>
      </c>
      <c r="D12" s="16">
        <v>37.366666666666667</v>
      </c>
      <c r="E12" s="16">
        <v>19.883333333333333</v>
      </c>
      <c r="F12" s="16">
        <v>155.15</v>
      </c>
      <c r="G12" s="16">
        <v>31.783333333333335</v>
      </c>
      <c r="H12" s="114">
        <v>135.5</v>
      </c>
      <c r="I12" s="113">
        <v>1.3333333333333333</v>
      </c>
      <c r="J12" s="46">
        <v>102340.66666666667</v>
      </c>
      <c r="K12" s="16">
        <v>0</v>
      </c>
      <c r="L12" s="10">
        <v>1.6333333333333333</v>
      </c>
      <c r="M12" s="16">
        <v>1.05</v>
      </c>
      <c r="N12" s="45"/>
      <c r="O12" s="19"/>
      <c r="P12" s="20"/>
      <c r="Q12" s="20"/>
      <c r="R12" s="21"/>
      <c r="S12" s="19"/>
      <c r="T12" s="17">
        <f t="shared" ref="T12:T48" si="4">O12+IF(SUM(D12:G12)-P12&gt;0,(SUM(D12:G12)-P12)*R12,0)+IF((H12-Q12)&gt;0,(H12-Q12)*S12,0)</f>
        <v>0</v>
      </c>
      <c r="U12" s="121"/>
      <c r="V12" s="18"/>
      <c r="W12" s="99">
        <f t="shared" si="3"/>
        <v>0</v>
      </c>
      <c r="AB12" s="2"/>
    </row>
    <row r="13" spans="1:28" ht="15" customHeight="1" x14ac:dyDescent="0.25">
      <c r="A13" s="178"/>
      <c r="B13" s="160">
        <v>11</v>
      </c>
      <c r="C13" s="16">
        <v>36.533333333333331</v>
      </c>
      <c r="D13" s="16">
        <v>0.6333333333333333</v>
      </c>
      <c r="E13" s="16">
        <v>54.15</v>
      </c>
      <c r="F13" s="16">
        <v>46.15</v>
      </c>
      <c r="G13" s="16">
        <v>45.833333333333336</v>
      </c>
      <c r="H13" s="114">
        <v>53.166666666666664</v>
      </c>
      <c r="I13" s="113">
        <v>0.33333333333333331</v>
      </c>
      <c r="J13" s="46">
        <v>293661.83333333331</v>
      </c>
      <c r="K13" s="16">
        <v>0</v>
      </c>
      <c r="L13" s="10">
        <v>0</v>
      </c>
      <c r="M13" s="16">
        <v>0</v>
      </c>
      <c r="N13" s="45"/>
      <c r="O13" s="19"/>
      <c r="P13" s="20"/>
      <c r="Q13" s="20"/>
      <c r="R13" s="21"/>
      <c r="S13" s="19"/>
      <c r="T13" s="17">
        <f t="shared" si="4"/>
        <v>0</v>
      </c>
      <c r="U13" s="121"/>
      <c r="V13" s="18"/>
      <c r="W13" s="99">
        <f t="shared" si="3"/>
        <v>0</v>
      </c>
      <c r="AB13" s="2"/>
    </row>
    <row r="14" spans="1:28" ht="15" customHeight="1" x14ac:dyDescent="0.25">
      <c r="A14" s="178"/>
      <c r="B14" s="160">
        <v>12</v>
      </c>
      <c r="C14" s="16">
        <v>151.31666666666666</v>
      </c>
      <c r="D14" s="16">
        <v>2.2333333333333334</v>
      </c>
      <c r="E14" s="16">
        <v>19.816666666666666</v>
      </c>
      <c r="F14" s="16">
        <v>22.15</v>
      </c>
      <c r="G14" s="16">
        <v>13.2</v>
      </c>
      <c r="H14" s="114">
        <v>30.166666666666668</v>
      </c>
      <c r="I14" s="113">
        <v>0</v>
      </c>
      <c r="J14" s="46">
        <v>592814.5</v>
      </c>
      <c r="K14" s="16">
        <v>0</v>
      </c>
      <c r="L14" s="10">
        <v>0</v>
      </c>
      <c r="M14" s="16">
        <v>0</v>
      </c>
      <c r="N14" s="45"/>
      <c r="O14" s="19"/>
      <c r="P14" s="20"/>
      <c r="Q14" s="20"/>
      <c r="R14" s="21"/>
      <c r="S14" s="19"/>
      <c r="T14" s="17">
        <f t="shared" si="4"/>
        <v>0</v>
      </c>
      <c r="U14" s="121"/>
      <c r="V14" s="18"/>
      <c r="W14" s="99">
        <f t="shared" si="3"/>
        <v>0</v>
      </c>
      <c r="AB14" s="2"/>
    </row>
    <row r="15" spans="1:28" ht="15" customHeight="1" x14ac:dyDescent="0.25">
      <c r="A15" s="178"/>
      <c r="B15" s="160">
        <v>13</v>
      </c>
      <c r="C15" s="16">
        <v>47.56666666666667</v>
      </c>
      <c r="D15" s="16">
        <v>1.0333333333333334</v>
      </c>
      <c r="E15" s="16">
        <v>24.183333333333334</v>
      </c>
      <c r="F15" s="16">
        <v>24.566666666666666</v>
      </c>
      <c r="G15" s="16">
        <v>9.3333333333333339</v>
      </c>
      <c r="H15" s="114">
        <v>52.666666666666664</v>
      </c>
      <c r="I15" s="113">
        <v>1.3333333333333333</v>
      </c>
      <c r="J15" s="46">
        <v>81869.333333333328</v>
      </c>
      <c r="K15" s="16">
        <v>3.1166666666666667</v>
      </c>
      <c r="L15" s="10">
        <v>0.46666666666666667</v>
      </c>
      <c r="M15" s="16">
        <v>0.48333333333333334</v>
      </c>
      <c r="N15" s="45"/>
      <c r="O15" s="19"/>
      <c r="P15" s="20"/>
      <c r="Q15" s="20"/>
      <c r="R15" s="21"/>
      <c r="S15" s="19"/>
      <c r="T15" s="17">
        <f t="shared" si="4"/>
        <v>0</v>
      </c>
      <c r="U15" s="121"/>
      <c r="V15" s="18"/>
      <c r="W15" s="99">
        <f t="shared" si="3"/>
        <v>0</v>
      </c>
      <c r="AB15" s="2"/>
    </row>
    <row r="16" spans="1:28" x14ac:dyDescent="0.25">
      <c r="A16" s="178"/>
      <c r="B16" s="160">
        <v>14</v>
      </c>
      <c r="C16" s="16">
        <v>272.78333333333336</v>
      </c>
      <c r="D16" s="16">
        <v>6.2666666666666666</v>
      </c>
      <c r="E16" s="16">
        <v>17.149999999999999</v>
      </c>
      <c r="F16" s="16">
        <v>120.61666666666666</v>
      </c>
      <c r="G16" s="16">
        <v>12.916666666666666</v>
      </c>
      <c r="H16" s="114">
        <v>162.33333333333334</v>
      </c>
      <c r="I16" s="113">
        <v>16.333333333333332</v>
      </c>
      <c r="J16" s="46">
        <v>1163906.5</v>
      </c>
      <c r="K16" s="16">
        <v>0</v>
      </c>
      <c r="L16" s="10">
        <v>8.0166666666666675</v>
      </c>
      <c r="M16" s="16">
        <v>6.2666666666666666</v>
      </c>
      <c r="N16" s="45"/>
      <c r="O16" s="19"/>
      <c r="P16" s="20"/>
      <c r="Q16" s="20"/>
      <c r="R16" s="21"/>
      <c r="S16" s="19"/>
      <c r="T16" s="17">
        <f t="shared" si="4"/>
        <v>0</v>
      </c>
      <c r="U16" s="121"/>
      <c r="V16" s="18"/>
      <c r="W16" s="99">
        <f t="shared" si="3"/>
        <v>0</v>
      </c>
      <c r="AB16" s="2"/>
    </row>
    <row r="17" spans="1:28" ht="15" customHeight="1" x14ac:dyDescent="0.25">
      <c r="A17" s="178"/>
      <c r="B17" s="160">
        <v>15</v>
      </c>
      <c r="C17" s="16">
        <v>187.88333333333333</v>
      </c>
      <c r="D17" s="16">
        <v>28.6</v>
      </c>
      <c r="E17" s="16">
        <v>117.56666666666666</v>
      </c>
      <c r="F17" s="16">
        <v>67.183333333333337</v>
      </c>
      <c r="G17" s="16">
        <v>14</v>
      </c>
      <c r="H17" s="114">
        <v>181.5</v>
      </c>
      <c r="I17" s="113">
        <v>2.3333333333333335</v>
      </c>
      <c r="J17" s="46">
        <v>3889135.8333333335</v>
      </c>
      <c r="K17" s="16">
        <v>0</v>
      </c>
      <c r="L17" s="10">
        <v>1.9666666666666668</v>
      </c>
      <c r="M17" s="16">
        <v>0</v>
      </c>
      <c r="N17" s="45"/>
      <c r="O17" s="19"/>
      <c r="P17" s="20"/>
      <c r="Q17" s="20"/>
      <c r="R17" s="21"/>
      <c r="S17" s="19"/>
      <c r="T17" s="17">
        <f t="shared" si="4"/>
        <v>0</v>
      </c>
      <c r="U17" s="121"/>
      <c r="V17" s="18"/>
      <c r="W17" s="99">
        <f t="shared" si="3"/>
        <v>0</v>
      </c>
      <c r="AB17" s="2"/>
    </row>
    <row r="18" spans="1:28" ht="15" customHeight="1" x14ac:dyDescent="0.25">
      <c r="A18" s="178"/>
      <c r="B18" s="160">
        <v>16</v>
      </c>
      <c r="C18" s="16">
        <v>105.33333333333333</v>
      </c>
      <c r="D18" s="16">
        <v>2.9333333333333336</v>
      </c>
      <c r="E18" s="16">
        <v>41.43333333333333</v>
      </c>
      <c r="F18" s="16">
        <v>14.916666666666666</v>
      </c>
      <c r="G18" s="16">
        <v>4.5666666666666664</v>
      </c>
      <c r="H18" s="114">
        <v>54.666666666666664</v>
      </c>
      <c r="I18" s="113">
        <v>0.5</v>
      </c>
      <c r="J18" s="46">
        <v>306906.83333333331</v>
      </c>
      <c r="K18" s="16">
        <v>0</v>
      </c>
      <c r="L18" s="10">
        <v>2.7</v>
      </c>
      <c r="M18" s="16">
        <v>0.96666666666666667</v>
      </c>
      <c r="N18" s="45"/>
      <c r="O18" s="19"/>
      <c r="P18" s="20"/>
      <c r="Q18" s="20"/>
      <c r="R18" s="21"/>
      <c r="S18" s="19"/>
      <c r="T18" s="17">
        <f t="shared" si="4"/>
        <v>0</v>
      </c>
      <c r="U18" s="121"/>
      <c r="V18" s="18"/>
      <c r="W18" s="99">
        <f t="shared" si="3"/>
        <v>0</v>
      </c>
      <c r="AB18" s="2"/>
    </row>
    <row r="19" spans="1:28" ht="15" customHeight="1" x14ac:dyDescent="0.25">
      <c r="A19" s="178"/>
      <c r="B19" s="160">
        <v>17</v>
      </c>
      <c r="C19" s="16">
        <v>23.566666666666666</v>
      </c>
      <c r="D19" s="16">
        <v>41.81666666666667</v>
      </c>
      <c r="E19" s="16">
        <v>13.2</v>
      </c>
      <c r="F19" s="16">
        <v>261.43333333333334</v>
      </c>
      <c r="G19" s="16">
        <v>12.266666666666667</v>
      </c>
      <c r="H19" s="114">
        <v>188.8</v>
      </c>
      <c r="I19" s="113">
        <v>1.2</v>
      </c>
      <c r="J19" s="46">
        <v>1034877</v>
      </c>
      <c r="K19" s="16">
        <v>0</v>
      </c>
      <c r="L19" s="10">
        <v>0</v>
      </c>
      <c r="M19" s="16">
        <v>0</v>
      </c>
      <c r="N19" s="45"/>
      <c r="O19" s="19"/>
      <c r="P19" s="20"/>
      <c r="Q19" s="20"/>
      <c r="R19" s="21"/>
      <c r="S19" s="19"/>
      <c r="T19" s="17">
        <f t="shared" si="4"/>
        <v>0</v>
      </c>
      <c r="U19" s="121"/>
      <c r="V19" s="18"/>
      <c r="W19" s="99">
        <f t="shared" si="3"/>
        <v>0</v>
      </c>
      <c r="AB19" s="2"/>
    </row>
    <row r="20" spans="1:28" ht="15" customHeight="1" x14ac:dyDescent="0.25">
      <c r="A20" s="178"/>
      <c r="B20" s="160">
        <v>18</v>
      </c>
      <c r="C20" s="16">
        <v>14.25</v>
      </c>
      <c r="D20" s="16">
        <v>7.5666666666666664</v>
      </c>
      <c r="E20" s="16">
        <v>65.25</v>
      </c>
      <c r="F20" s="16">
        <v>88.9</v>
      </c>
      <c r="G20" s="16">
        <v>71.63333333333334</v>
      </c>
      <c r="H20" s="114">
        <v>127.5</v>
      </c>
      <c r="I20" s="113">
        <v>0</v>
      </c>
      <c r="J20" s="46">
        <v>0</v>
      </c>
      <c r="K20" s="16">
        <v>0.91666666666666663</v>
      </c>
      <c r="L20" s="10">
        <v>0</v>
      </c>
      <c r="M20" s="16">
        <v>0</v>
      </c>
      <c r="N20" s="45"/>
      <c r="O20" s="19"/>
      <c r="P20" s="20"/>
      <c r="Q20" s="20"/>
      <c r="R20" s="21"/>
      <c r="S20" s="19"/>
      <c r="T20" s="17">
        <f t="shared" si="4"/>
        <v>0</v>
      </c>
      <c r="U20" s="121"/>
      <c r="V20" s="18"/>
      <c r="W20" s="99">
        <f t="shared" si="3"/>
        <v>0</v>
      </c>
      <c r="AB20" s="2"/>
    </row>
    <row r="21" spans="1:28" x14ac:dyDescent="0.25">
      <c r="A21" s="178"/>
      <c r="B21" s="160">
        <v>19</v>
      </c>
      <c r="C21" s="16">
        <v>180.7</v>
      </c>
      <c r="D21" s="16">
        <v>0.3</v>
      </c>
      <c r="E21" s="16">
        <v>0.33333333333333331</v>
      </c>
      <c r="F21" s="16">
        <v>22.3</v>
      </c>
      <c r="G21" s="16">
        <v>13.316666666666666</v>
      </c>
      <c r="H21" s="114">
        <v>96.166666666666671</v>
      </c>
      <c r="I21" s="113">
        <v>0.16666666666666666</v>
      </c>
      <c r="J21" s="46">
        <v>1708445.6666666667</v>
      </c>
      <c r="K21" s="16">
        <v>0</v>
      </c>
      <c r="L21" s="10">
        <v>0</v>
      </c>
      <c r="M21" s="16">
        <v>0</v>
      </c>
      <c r="N21" s="45"/>
      <c r="O21" s="19"/>
      <c r="P21" s="20"/>
      <c r="Q21" s="20"/>
      <c r="R21" s="21"/>
      <c r="S21" s="19"/>
      <c r="T21" s="17">
        <f t="shared" si="4"/>
        <v>0</v>
      </c>
      <c r="U21" s="121"/>
      <c r="V21" s="18"/>
      <c r="W21" s="99">
        <f t="shared" ref="W21:W48" si="5">T21+V21</f>
        <v>0</v>
      </c>
      <c r="AB21" s="2"/>
    </row>
    <row r="22" spans="1:28" ht="15" customHeight="1" x14ac:dyDescent="0.25">
      <c r="A22" s="178"/>
      <c r="B22" s="160">
        <v>20</v>
      </c>
      <c r="C22" s="16">
        <v>0.38333333333333336</v>
      </c>
      <c r="D22" s="16">
        <v>1.25</v>
      </c>
      <c r="E22" s="16">
        <v>2.25</v>
      </c>
      <c r="F22" s="16">
        <v>0.28333333333333333</v>
      </c>
      <c r="G22" s="16">
        <v>4.7333333333333334</v>
      </c>
      <c r="H22" s="114">
        <v>1.1666666666666667</v>
      </c>
      <c r="I22" s="113">
        <v>0</v>
      </c>
      <c r="J22" s="46">
        <v>22313</v>
      </c>
      <c r="K22" s="16">
        <v>0</v>
      </c>
      <c r="L22" s="10">
        <v>0</v>
      </c>
      <c r="M22" s="16">
        <v>0</v>
      </c>
      <c r="N22" s="45"/>
      <c r="O22" s="19"/>
      <c r="P22" s="20"/>
      <c r="Q22" s="20"/>
      <c r="R22" s="21"/>
      <c r="S22" s="19"/>
      <c r="T22" s="17">
        <f t="shared" si="4"/>
        <v>0</v>
      </c>
      <c r="U22" s="121"/>
      <c r="V22" s="18"/>
      <c r="W22" s="99">
        <f t="shared" si="5"/>
        <v>0</v>
      </c>
      <c r="AB22" s="2"/>
    </row>
    <row r="23" spans="1:28" ht="15" customHeight="1" x14ac:dyDescent="0.25">
      <c r="A23" s="178"/>
      <c r="B23" s="160">
        <v>21</v>
      </c>
      <c r="C23" s="16">
        <v>8.8000000000000007</v>
      </c>
      <c r="D23" s="16">
        <v>1.2</v>
      </c>
      <c r="E23" s="16">
        <v>233.63333333333333</v>
      </c>
      <c r="F23" s="16">
        <v>59.783333333333331</v>
      </c>
      <c r="G23" s="16">
        <v>83.2</v>
      </c>
      <c r="H23" s="114">
        <v>97</v>
      </c>
      <c r="I23" s="113">
        <v>0.33333333333333331</v>
      </c>
      <c r="J23" s="46">
        <v>687816.66666666663</v>
      </c>
      <c r="K23" s="16">
        <v>0</v>
      </c>
      <c r="L23" s="10">
        <v>0</v>
      </c>
      <c r="M23" s="16">
        <v>0</v>
      </c>
      <c r="N23" s="45"/>
      <c r="O23" s="19"/>
      <c r="P23" s="20"/>
      <c r="Q23" s="20"/>
      <c r="R23" s="21"/>
      <c r="S23" s="19"/>
      <c r="T23" s="17">
        <f t="shared" si="4"/>
        <v>0</v>
      </c>
      <c r="U23" s="121"/>
      <c r="V23" s="18"/>
      <c r="W23" s="99">
        <f t="shared" si="5"/>
        <v>0</v>
      </c>
      <c r="AB23" s="2"/>
    </row>
    <row r="24" spans="1:28" ht="15" customHeight="1" x14ac:dyDescent="0.25">
      <c r="A24" s="178"/>
      <c r="B24" s="160">
        <v>22</v>
      </c>
      <c r="C24" s="16">
        <v>3.1333333333333333</v>
      </c>
      <c r="D24" s="16">
        <v>1</v>
      </c>
      <c r="E24" s="16">
        <v>23.6</v>
      </c>
      <c r="F24" s="16">
        <v>10.966666666666667</v>
      </c>
      <c r="G24" s="16">
        <v>179.61666666666667</v>
      </c>
      <c r="H24" s="114">
        <v>26</v>
      </c>
      <c r="I24" s="113">
        <v>0</v>
      </c>
      <c r="J24" s="46">
        <v>509293.33333333331</v>
      </c>
      <c r="K24" s="16">
        <v>0</v>
      </c>
      <c r="L24" s="10">
        <v>0</v>
      </c>
      <c r="M24" s="16">
        <v>0</v>
      </c>
      <c r="N24" s="45"/>
      <c r="O24" s="19"/>
      <c r="P24" s="20"/>
      <c r="Q24" s="20"/>
      <c r="R24" s="21"/>
      <c r="S24" s="19"/>
      <c r="T24" s="17">
        <f t="shared" si="4"/>
        <v>0</v>
      </c>
      <c r="U24" s="121"/>
      <c r="V24" s="18"/>
      <c r="W24" s="99">
        <f t="shared" si="5"/>
        <v>0</v>
      </c>
      <c r="AB24" s="2"/>
    </row>
    <row r="25" spans="1:28" ht="15" customHeight="1" x14ac:dyDescent="0.25">
      <c r="A25" s="178"/>
      <c r="B25" s="160">
        <v>23</v>
      </c>
      <c r="C25" s="16">
        <v>87.45</v>
      </c>
      <c r="D25" s="16">
        <v>14.716666666666667</v>
      </c>
      <c r="E25" s="16">
        <v>79.25</v>
      </c>
      <c r="F25" s="16">
        <v>105</v>
      </c>
      <c r="G25" s="16">
        <v>19.916666666666668</v>
      </c>
      <c r="H25" s="114">
        <v>58.166666666666664</v>
      </c>
      <c r="I25" s="113">
        <v>4.166666666666667</v>
      </c>
      <c r="J25" s="46">
        <v>2055254.8333333333</v>
      </c>
      <c r="K25" s="16">
        <v>0</v>
      </c>
      <c r="L25" s="10">
        <v>7.583333333333333</v>
      </c>
      <c r="M25" s="16">
        <v>0.85</v>
      </c>
      <c r="N25" s="45"/>
      <c r="O25" s="19"/>
      <c r="P25" s="20"/>
      <c r="Q25" s="20"/>
      <c r="R25" s="21"/>
      <c r="S25" s="19"/>
      <c r="T25" s="17">
        <f t="shared" si="4"/>
        <v>0</v>
      </c>
      <c r="U25" s="121"/>
      <c r="V25" s="18"/>
      <c r="W25" s="99">
        <f t="shared" si="5"/>
        <v>0</v>
      </c>
      <c r="AB25" s="2"/>
    </row>
    <row r="26" spans="1:28" ht="15" customHeight="1" x14ac:dyDescent="0.25">
      <c r="A26" s="178"/>
      <c r="B26" s="160">
        <v>24</v>
      </c>
      <c r="C26" s="16">
        <v>3.3333333333333333E-2</v>
      </c>
      <c r="D26" s="16">
        <v>1.05</v>
      </c>
      <c r="E26" s="16">
        <v>2.2333333333333334</v>
      </c>
      <c r="F26" s="16">
        <v>2.0166666666666666</v>
      </c>
      <c r="G26" s="16">
        <v>0.16666666666666666</v>
      </c>
      <c r="H26" s="114">
        <v>3.1666666666666665</v>
      </c>
      <c r="I26" s="113">
        <v>0</v>
      </c>
      <c r="J26" s="46">
        <v>91772.166666666672</v>
      </c>
      <c r="K26" s="16">
        <v>0</v>
      </c>
      <c r="L26" s="10">
        <v>0</v>
      </c>
      <c r="M26" s="16">
        <v>0</v>
      </c>
      <c r="N26" s="45"/>
      <c r="O26" s="19"/>
      <c r="P26" s="20"/>
      <c r="Q26" s="20"/>
      <c r="R26" s="21"/>
      <c r="S26" s="19"/>
      <c r="T26" s="17">
        <f t="shared" si="4"/>
        <v>0</v>
      </c>
      <c r="U26" s="121"/>
      <c r="V26" s="18"/>
      <c r="W26" s="99">
        <f t="shared" si="5"/>
        <v>0</v>
      </c>
      <c r="AB26" s="2"/>
    </row>
    <row r="27" spans="1:28" ht="15" customHeight="1" x14ac:dyDescent="0.25">
      <c r="A27" s="178"/>
      <c r="B27" s="160">
        <v>25</v>
      </c>
      <c r="C27" s="16">
        <v>0</v>
      </c>
      <c r="D27" s="16">
        <v>11.966666666666667</v>
      </c>
      <c r="E27" s="16">
        <v>31.416666666666668</v>
      </c>
      <c r="F27" s="16">
        <v>1.4333333333333333</v>
      </c>
      <c r="G27" s="16">
        <v>13.7</v>
      </c>
      <c r="H27" s="114">
        <v>2.3333333333333335</v>
      </c>
      <c r="I27" s="113">
        <v>0</v>
      </c>
      <c r="J27" s="46">
        <v>951713.83333333337</v>
      </c>
      <c r="K27" s="16">
        <v>0</v>
      </c>
      <c r="L27" s="10">
        <v>0</v>
      </c>
      <c r="M27" s="16">
        <v>0</v>
      </c>
      <c r="N27" s="45"/>
      <c r="O27" s="19"/>
      <c r="P27" s="20"/>
      <c r="Q27" s="20"/>
      <c r="R27" s="21"/>
      <c r="S27" s="19"/>
      <c r="T27" s="17">
        <f t="shared" si="4"/>
        <v>0</v>
      </c>
      <c r="U27" s="121"/>
      <c r="V27" s="18"/>
      <c r="W27" s="99">
        <f t="shared" si="5"/>
        <v>0</v>
      </c>
      <c r="AB27" s="2"/>
    </row>
    <row r="28" spans="1:28" x14ac:dyDescent="0.25">
      <c r="A28" s="178"/>
      <c r="B28" s="160">
        <v>26</v>
      </c>
      <c r="C28" s="16">
        <v>31.283333333333335</v>
      </c>
      <c r="D28" s="16">
        <v>6.85</v>
      </c>
      <c r="E28" s="16">
        <v>106.71666666666667</v>
      </c>
      <c r="F28" s="16">
        <v>57.1</v>
      </c>
      <c r="G28" s="16">
        <v>12.566666666666666</v>
      </c>
      <c r="H28" s="114">
        <v>53.833333333333336</v>
      </c>
      <c r="I28" s="113">
        <v>0</v>
      </c>
      <c r="J28" s="46">
        <v>22364.833333333332</v>
      </c>
      <c r="K28" s="16">
        <v>0</v>
      </c>
      <c r="L28" s="10">
        <v>0</v>
      </c>
      <c r="M28" s="16">
        <v>0</v>
      </c>
      <c r="N28" s="45"/>
      <c r="O28" s="19"/>
      <c r="P28" s="20"/>
      <c r="Q28" s="20"/>
      <c r="R28" s="21"/>
      <c r="S28" s="19"/>
      <c r="T28" s="17">
        <f t="shared" si="4"/>
        <v>0</v>
      </c>
      <c r="U28" s="121"/>
      <c r="V28" s="18"/>
      <c r="W28" s="99">
        <f t="shared" si="5"/>
        <v>0</v>
      </c>
      <c r="AB28" s="2"/>
    </row>
    <row r="29" spans="1:28" ht="15" customHeight="1" x14ac:dyDescent="0.25">
      <c r="A29" s="178"/>
      <c r="B29" s="160">
        <v>27</v>
      </c>
      <c r="C29" s="16">
        <v>10.183333333333334</v>
      </c>
      <c r="D29" s="16">
        <v>15.083333333333334</v>
      </c>
      <c r="E29" s="16">
        <v>2.6333333333333333</v>
      </c>
      <c r="F29" s="16">
        <v>132.56666666666666</v>
      </c>
      <c r="G29" s="16">
        <v>92.15</v>
      </c>
      <c r="H29" s="114">
        <v>12.666666666666666</v>
      </c>
      <c r="I29" s="113">
        <v>0</v>
      </c>
      <c r="J29" s="46">
        <v>870173</v>
      </c>
      <c r="K29" s="16">
        <v>0</v>
      </c>
      <c r="L29" s="10">
        <v>0</v>
      </c>
      <c r="M29" s="16">
        <v>1.0666666666666667</v>
      </c>
      <c r="N29" s="45"/>
      <c r="O29" s="19"/>
      <c r="P29" s="20"/>
      <c r="Q29" s="20"/>
      <c r="R29" s="21"/>
      <c r="S29" s="19"/>
      <c r="T29" s="17">
        <f t="shared" si="4"/>
        <v>0</v>
      </c>
      <c r="U29" s="121"/>
      <c r="V29" s="18"/>
      <c r="W29" s="99">
        <f t="shared" si="5"/>
        <v>0</v>
      </c>
      <c r="AB29" s="2"/>
    </row>
    <row r="30" spans="1:28" ht="15" customHeight="1" x14ac:dyDescent="0.25">
      <c r="A30" s="178"/>
      <c r="B30" s="160">
        <v>28</v>
      </c>
      <c r="C30" s="16">
        <v>172</v>
      </c>
      <c r="D30" s="16">
        <v>4.4333333333333336</v>
      </c>
      <c r="E30" s="16">
        <v>18.95</v>
      </c>
      <c r="F30" s="16">
        <v>25.166666666666668</v>
      </c>
      <c r="G30" s="16">
        <v>13.383333333333333</v>
      </c>
      <c r="H30" s="114">
        <v>83.333333333333329</v>
      </c>
      <c r="I30" s="113">
        <v>2.1666666666666665</v>
      </c>
      <c r="J30" s="46">
        <v>1150177.3333333333</v>
      </c>
      <c r="K30" s="16">
        <v>1.3666666666666667</v>
      </c>
      <c r="L30" s="10">
        <v>0.16666666666666666</v>
      </c>
      <c r="M30" s="16">
        <v>0</v>
      </c>
      <c r="N30" s="45"/>
      <c r="O30" s="19"/>
      <c r="P30" s="20"/>
      <c r="Q30" s="20"/>
      <c r="R30" s="21"/>
      <c r="S30" s="19"/>
      <c r="T30" s="17">
        <f t="shared" si="4"/>
        <v>0</v>
      </c>
      <c r="U30" s="121"/>
      <c r="V30" s="18"/>
      <c r="W30" s="99">
        <f t="shared" si="5"/>
        <v>0</v>
      </c>
      <c r="AB30" s="2"/>
    </row>
    <row r="31" spans="1:28" ht="15" customHeight="1" x14ac:dyDescent="0.25">
      <c r="A31" s="178"/>
      <c r="B31" s="160">
        <v>29</v>
      </c>
      <c r="C31" s="16">
        <v>91.183333333333337</v>
      </c>
      <c r="D31" s="16">
        <v>2.25</v>
      </c>
      <c r="E31" s="16">
        <v>6.2833333333333332</v>
      </c>
      <c r="F31" s="16">
        <v>248.58333333333334</v>
      </c>
      <c r="G31" s="16">
        <v>28.45</v>
      </c>
      <c r="H31" s="114">
        <v>396.66666666666669</v>
      </c>
      <c r="I31" s="113">
        <v>14.666666666666666</v>
      </c>
      <c r="J31" s="46">
        <v>1064819</v>
      </c>
      <c r="K31" s="16">
        <v>0.41666666666666669</v>
      </c>
      <c r="L31" s="10">
        <v>0</v>
      </c>
      <c r="M31" s="16">
        <v>0</v>
      </c>
      <c r="N31" s="45"/>
      <c r="O31" s="19"/>
      <c r="P31" s="20"/>
      <c r="Q31" s="20"/>
      <c r="R31" s="21"/>
      <c r="S31" s="19"/>
      <c r="T31" s="17">
        <f t="shared" si="4"/>
        <v>0</v>
      </c>
      <c r="U31" s="121"/>
      <c r="V31" s="18"/>
      <c r="W31" s="99">
        <f t="shared" si="5"/>
        <v>0</v>
      </c>
      <c r="AB31" s="2"/>
    </row>
    <row r="32" spans="1:28" ht="15" customHeight="1" x14ac:dyDescent="0.25">
      <c r="A32" s="178"/>
      <c r="B32" s="160">
        <v>30</v>
      </c>
      <c r="C32" s="16">
        <v>1.9833333333333334</v>
      </c>
      <c r="D32" s="16">
        <v>3.95</v>
      </c>
      <c r="E32" s="16">
        <v>70.733333333333334</v>
      </c>
      <c r="F32" s="16">
        <v>43.95</v>
      </c>
      <c r="G32" s="16">
        <v>33.666666666666664</v>
      </c>
      <c r="H32" s="114">
        <v>10.5</v>
      </c>
      <c r="I32" s="113">
        <v>0</v>
      </c>
      <c r="J32" s="46">
        <v>83737.666666666672</v>
      </c>
      <c r="K32" s="16">
        <v>0</v>
      </c>
      <c r="L32" s="10">
        <v>0</v>
      </c>
      <c r="M32" s="16">
        <v>0</v>
      </c>
      <c r="N32" s="45"/>
      <c r="O32" s="19"/>
      <c r="P32" s="20"/>
      <c r="Q32" s="20"/>
      <c r="R32" s="21"/>
      <c r="S32" s="19"/>
      <c r="T32" s="17">
        <f t="shared" si="4"/>
        <v>0</v>
      </c>
      <c r="U32" s="121"/>
      <c r="V32" s="18"/>
      <c r="W32" s="99">
        <f t="shared" si="5"/>
        <v>0</v>
      </c>
      <c r="AB32" s="2"/>
    </row>
    <row r="33" spans="1:28" ht="15" customHeight="1" x14ac:dyDescent="0.25">
      <c r="A33" s="178"/>
      <c r="B33" s="160">
        <v>31</v>
      </c>
      <c r="C33" s="16">
        <v>18.8</v>
      </c>
      <c r="D33" s="16">
        <v>8.0500000000000007</v>
      </c>
      <c r="E33" s="16">
        <v>2.3666666666666667</v>
      </c>
      <c r="F33" s="16">
        <v>75.183333333333337</v>
      </c>
      <c r="G33" s="16">
        <v>9.8166666666666664</v>
      </c>
      <c r="H33" s="114">
        <v>20.5</v>
      </c>
      <c r="I33" s="113">
        <v>0.16666666666666666</v>
      </c>
      <c r="J33" s="46">
        <v>663053.16666666663</v>
      </c>
      <c r="K33" s="16">
        <v>0</v>
      </c>
      <c r="L33" s="10">
        <v>0.15</v>
      </c>
      <c r="M33" s="16">
        <v>0</v>
      </c>
      <c r="N33" s="45"/>
      <c r="O33" s="19"/>
      <c r="P33" s="20"/>
      <c r="Q33" s="20"/>
      <c r="R33" s="21"/>
      <c r="S33" s="19"/>
      <c r="T33" s="17">
        <f t="shared" si="4"/>
        <v>0</v>
      </c>
      <c r="U33" s="121"/>
      <c r="V33" s="18"/>
      <c r="W33" s="99">
        <f t="shared" si="5"/>
        <v>0</v>
      </c>
      <c r="AB33" s="2"/>
    </row>
    <row r="34" spans="1:28" ht="15" customHeight="1" x14ac:dyDescent="0.25">
      <c r="A34" s="178"/>
      <c r="B34" s="160">
        <v>32</v>
      </c>
      <c r="C34" s="16">
        <v>72.533333333333331</v>
      </c>
      <c r="D34" s="16">
        <v>13.733333333333333</v>
      </c>
      <c r="E34" s="16">
        <v>47.083333333333336</v>
      </c>
      <c r="F34" s="16">
        <v>73.233333333333334</v>
      </c>
      <c r="G34" s="16">
        <v>39.166666666666664</v>
      </c>
      <c r="H34" s="114">
        <v>80.14533333333334</v>
      </c>
      <c r="I34" s="113">
        <v>1.8279999999999998</v>
      </c>
      <c r="J34" s="46">
        <v>790682.77333333343</v>
      </c>
      <c r="K34" s="16">
        <v>0.23333333333333334</v>
      </c>
      <c r="L34" s="10">
        <v>0.98333333333333328</v>
      </c>
      <c r="M34" s="16">
        <v>0.53333333333333333</v>
      </c>
      <c r="N34" s="45"/>
      <c r="O34" s="19"/>
      <c r="P34" s="20"/>
      <c r="Q34" s="20"/>
      <c r="R34" s="21"/>
      <c r="S34" s="19"/>
      <c r="T34" s="17">
        <f t="shared" si="4"/>
        <v>0</v>
      </c>
      <c r="U34" s="121"/>
      <c r="V34" s="18"/>
      <c r="W34" s="99">
        <f t="shared" si="5"/>
        <v>0</v>
      </c>
      <c r="AB34" s="2"/>
    </row>
    <row r="35" spans="1:28" x14ac:dyDescent="0.25">
      <c r="A35" s="178"/>
      <c r="B35" s="160">
        <v>33</v>
      </c>
      <c r="C35" s="16">
        <v>72.533333333333331</v>
      </c>
      <c r="D35" s="16">
        <v>13.733333333333333</v>
      </c>
      <c r="E35" s="16">
        <v>47.083333333333336</v>
      </c>
      <c r="F35" s="16">
        <v>73.233333333333334</v>
      </c>
      <c r="G35" s="16">
        <v>39.166666666666664</v>
      </c>
      <c r="H35" s="114">
        <v>80.14533333333334</v>
      </c>
      <c r="I35" s="113">
        <v>1.8279999999999998</v>
      </c>
      <c r="J35" s="46">
        <v>790682.77333333343</v>
      </c>
      <c r="K35" s="16">
        <v>0.23333333333333334</v>
      </c>
      <c r="L35" s="10">
        <v>0.98333333333333328</v>
      </c>
      <c r="M35" s="16">
        <v>0.53333333333333333</v>
      </c>
      <c r="N35" s="45"/>
      <c r="O35" s="19"/>
      <c r="P35" s="20"/>
      <c r="Q35" s="20"/>
      <c r="R35" s="21"/>
      <c r="S35" s="19"/>
      <c r="T35" s="17">
        <f t="shared" si="4"/>
        <v>0</v>
      </c>
      <c r="U35" s="121"/>
      <c r="V35" s="18"/>
      <c r="W35" s="99">
        <f t="shared" si="5"/>
        <v>0</v>
      </c>
      <c r="AB35" s="2"/>
    </row>
    <row r="36" spans="1:28" ht="15" customHeight="1" x14ac:dyDescent="0.25">
      <c r="A36" s="179"/>
      <c r="B36" s="159">
        <v>34</v>
      </c>
      <c r="C36" s="16">
        <v>72.533333333333331</v>
      </c>
      <c r="D36" s="16">
        <v>13.733333333333333</v>
      </c>
      <c r="E36" s="16">
        <v>47.083333333333336</v>
      </c>
      <c r="F36" s="16">
        <v>73.233333333333334</v>
      </c>
      <c r="G36" s="16">
        <v>39.166666666666664</v>
      </c>
      <c r="H36" s="114">
        <v>80.14533333333334</v>
      </c>
      <c r="I36" s="113">
        <v>1.8279999999999998</v>
      </c>
      <c r="J36" s="46">
        <v>790682.77333333343</v>
      </c>
      <c r="K36" s="16">
        <v>0.23333333333333334</v>
      </c>
      <c r="L36" s="10">
        <v>0.98333333333333328</v>
      </c>
      <c r="M36" s="16">
        <v>0.53333333333333333</v>
      </c>
      <c r="N36" s="170"/>
      <c r="O36" s="171"/>
      <c r="P36" s="172"/>
      <c r="Q36" s="172"/>
      <c r="R36" s="173"/>
      <c r="S36" s="171"/>
      <c r="T36" s="140">
        <f t="shared" si="4"/>
        <v>0</v>
      </c>
      <c r="U36" s="174"/>
      <c r="V36" s="119"/>
      <c r="W36" s="120">
        <f t="shared" si="5"/>
        <v>0</v>
      </c>
      <c r="AB36" s="2"/>
    </row>
    <row r="37" spans="1:28" ht="15" customHeight="1" x14ac:dyDescent="0.25">
      <c r="A37" s="180" t="s">
        <v>53</v>
      </c>
      <c r="B37" s="160">
        <v>35</v>
      </c>
      <c r="C37" s="130">
        <v>40.616666666666667</v>
      </c>
      <c r="D37" s="130">
        <v>9.65</v>
      </c>
      <c r="E37" s="130">
        <v>8.25</v>
      </c>
      <c r="F37" s="130">
        <v>23.916666666666668</v>
      </c>
      <c r="G37" s="130">
        <v>9.8333333333333339</v>
      </c>
      <c r="H37" s="131">
        <v>12.666666666666666</v>
      </c>
      <c r="I37" s="132">
        <v>0</v>
      </c>
      <c r="J37" s="133">
        <v>668819.83333333337</v>
      </c>
      <c r="K37" s="130">
        <v>0</v>
      </c>
      <c r="L37" s="134">
        <v>0</v>
      </c>
      <c r="M37" s="130">
        <v>0</v>
      </c>
      <c r="N37" s="45"/>
      <c r="O37" s="19"/>
      <c r="P37" s="20"/>
      <c r="Q37" s="20"/>
      <c r="R37" s="21"/>
      <c r="S37" s="19"/>
      <c r="T37" s="17">
        <f t="shared" si="4"/>
        <v>0</v>
      </c>
      <c r="U37" s="121"/>
      <c r="V37" s="18"/>
      <c r="W37" s="99">
        <f t="shared" si="5"/>
        <v>0</v>
      </c>
      <c r="AB37" s="2"/>
    </row>
    <row r="38" spans="1:28" ht="15" customHeight="1" x14ac:dyDescent="0.25">
      <c r="A38" s="181"/>
      <c r="B38" s="160">
        <v>36</v>
      </c>
      <c r="C38" s="16">
        <v>636.61666666666667</v>
      </c>
      <c r="D38" s="16">
        <v>40</v>
      </c>
      <c r="E38" s="16">
        <v>305.5</v>
      </c>
      <c r="F38" s="16">
        <v>235.18333333333334</v>
      </c>
      <c r="G38" s="16">
        <v>104.85</v>
      </c>
      <c r="H38" s="114">
        <v>232.66666666666666</v>
      </c>
      <c r="I38" s="113">
        <v>3.3333333333333335</v>
      </c>
      <c r="J38" s="46">
        <v>6114348.833333333</v>
      </c>
      <c r="K38" s="16">
        <v>0.16666666666666666</v>
      </c>
      <c r="L38" s="10">
        <v>0.16666666666666666</v>
      </c>
      <c r="M38" s="16">
        <v>2.8333333333333335</v>
      </c>
      <c r="N38" s="45"/>
      <c r="O38" s="19"/>
      <c r="P38" s="20"/>
      <c r="Q38" s="20"/>
      <c r="R38" s="21"/>
      <c r="S38" s="19"/>
      <c r="T38" s="17">
        <f t="shared" si="4"/>
        <v>0</v>
      </c>
      <c r="U38" s="121"/>
      <c r="V38" s="19"/>
      <c r="W38" s="102">
        <f t="shared" si="5"/>
        <v>0</v>
      </c>
      <c r="AB38" s="2"/>
    </row>
    <row r="39" spans="1:28" ht="15" customHeight="1" x14ac:dyDescent="0.25">
      <c r="A39" s="181"/>
      <c r="B39" s="160">
        <v>37</v>
      </c>
      <c r="C39" s="16">
        <v>36.083333333333336</v>
      </c>
      <c r="D39" s="16">
        <v>13.65</v>
      </c>
      <c r="E39" s="16">
        <v>40.43333333333333</v>
      </c>
      <c r="F39" s="16">
        <v>33.516666666666666</v>
      </c>
      <c r="G39" s="16">
        <v>91.716666666666669</v>
      </c>
      <c r="H39" s="114">
        <v>78.333333333333329</v>
      </c>
      <c r="I39" s="113">
        <v>0</v>
      </c>
      <c r="J39" s="46">
        <v>19272.166666666668</v>
      </c>
      <c r="K39" s="16">
        <v>0</v>
      </c>
      <c r="L39" s="10">
        <v>0</v>
      </c>
      <c r="M39" s="16">
        <v>0</v>
      </c>
      <c r="N39" s="45"/>
      <c r="O39" s="19"/>
      <c r="P39" s="20"/>
      <c r="Q39" s="20"/>
      <c r="R39" s="21"/>
      <c r="S39" s="19"/>
      <c r="T39" s="17">
        <f t="shared" si="4"/>
        <v>0</v>
      </c>
      <c r="U39" s="121"/>
      <c r="V39" s="19"/>
      <c r="W39" s="102">
        <f t="shared" si="5"/>
        <v>0</v>
      </c>
      <c r="AB39" s="2"/>
    </row>
    <row r="40" spans="1:28" ht="15" customHeight="1" x14ac:dyDescent="0.25">
      <c r="A40" s="181"/>
      <c r="B40" s="160">
        <v>38</v>
      </c>
      <c r="C40" s="16">
        <v>7.15</v>
      </c>
      <c r="D40" s="16">
        <v>7.4833333333333334</v>
      </c>
      <c r="E40" s="16">
        <v>4.583333333333333</v>
      </c>
      <c r="F40" s="16">
        <v>11.183333333333334</v>
      </c>
      <c r="G40" s="16">
        <v>1.4</v>
      </c>
      <c r="H40" s="114">
        <v>8.5</v>
      </c>
      <c r="I40" s="113">
        <v>0</v>
      </c>
      <c r="J40" s="46">
        <v>1313527.8333333333</v>
      </c>
      <c r="K40" s="16">
        <v>0</v>
      </c>
      <c r="L40" s="10">
        <v>0</v>
      </c>
      <c r="M40" s="16">
        <v>0</v>
      </c>
      <c r="N40" s="45"/>
      <c r="O40" s="19"/>
      <c r="P40" s="20"/>
      <c r="Q40" s="20"/>
      <c r="R40" s="21"/>
      <c r="S40" s="19"/>
      <c r="T40" s="17">
        <f t="shared" si="4"/>
        <v>0</v>
      </c>
      <c r="U40" s="121"/>
      <c r="V40" s="19"/>
      <c r="W40" s="102">
        <f t="shared" si="5"/>
        <v>0</v>
      </c>
      <c r="AB40" s="2"/>
    </row>
    <row r="41" spans="1:28" ht="15" customHeight="1" x14ac:dyDescent="0.25">
      <c r="A41" s="181"/>
      <c r="B41" s="160">
        <v>39</v>
      </c>
      <c r="C41" s="16">
        <v>11.266666666666667</v>
      </c>
      <c r="D41" s="16">
        <v>3.3666666666666667</v>
      </c>
      <c r="E41" s="16">
        <v>0.36666666666666664</v>
      </c>
      <c r="F41" s="16">
        <v>17.266666666666666</v>
      </c>
      <c r="G41" s="16">
        <v>1.55</v>
      </c>
      <c r="H41" s="114">
        <v>3.6666666666666665</v>
      </c>
      <c r="I41" s="113">
        <v>0</v>
      </c>
      <c r="J41" s="46">
        <v>839364</v>
      </c>
      <c r="K41" s="16">
        <v>0</v>
      </c>
      <c r="L41" s="10">
        <v>0</v>
      </c>
      <c r="M41" s="16">
        <v>0</v>
      </c>
      <c r="N41" s="45"/>
      <c r="O41" s="19"/>
      <c r="P41" s="20"/>
      <c r="Q41" s="20"/>
      <c r="R41" s="21"/>
      <c r="S41" s="19"/>
      <c r="T41" s="17">
        <f t="shared" si="4"/>
        <v>0</v>
      </c>
      <c r="U41" s="121"/>
      <c r="V41" s="19"/>
      <c r="W41" s="102">
        <f t="shared" si="5"/>
        <v>0</v>
      </c>
      <c r="AB41" s="2"/>
    </row>
    <row r="42" spans="1:28" x14ac:dyDescent="0.25">
      <c r="A42" s="181"/>
      <c r="B42" s="160">
        <v>40</v>
      </c>
      <c r="C42" s="16">
        <v>99.15</v>
      </c>
      <c r="D42" s="16">
        <v>25.833333333333332</v>
      </c>
      <c r="E42" s="16">
        <v>47.033333333333331</v>
      </c>
      <c r="F42" s="16">
        <v>103.81666666666666</v>
      </c>
      <c r="G42" s="16">
        <v>5.333333333333333</v>
      </c>
      <c r="H42" s="114">
        <v>3.3333333333333335</v>
      </c>
      <c r="I42" s="113">
        <v>0</v>
      </c>
      <c r="J42" s="46">
        <v>399812.66666666669</v>
      </c>
      <c r="K42" s="16">
        <v>0</v>
      </c>
      <c r="L42" s="10">
        <v>0</v>
      </c>
      <c r="M42" s="16">
        <v>0</v>
      </c>
      <c r="N42" s="45"/>
      <c r="O42" s="19"/>
      <c r="P42" s="20"/>
      <c r="Q42" s="20"/>
      <c r="R42" s="21"/>
      <c r="S42" s="19"/>
      <c r="T42" s="17">
        <f t="shared" si="4"/>
        <v>0</v>
      </c>
      <c r="U42" s="121"/>
      <c r="V42" s="19"/>
      <c r="W42" s="102">
        <f t="shared" si="5"/>
        <v>0</v>
      </c>
      <c r="AB42" s="2"/>
    </row>
    <row r="43" spans="1:28" ht="15" customHeight="1" x14ac:dyDescent="0.25">
      <c r="A43" s="181"/>
      <c r="B43" s="160">
        <v>41</v>
      </c>
      <c r="C43" s="16">
        <v>22.233333333333334</v>
      </c>
      <c r="D43" s="16">
        <v>32.366666666666667</v>
      </c>
      <c r="E43" s="16">
        <v>31.066666666666666</v>
      </c>
      <c r="F43" s="16">
        <v>88.8</v>
      </c>
      <c r="G43" s="16">
        <v>40.666666666666664</v>
      </c>
      <c r="H43" s="114">
        <v>39.666666666666664</v>
      </c>
      <c r="I43" s="113">
        <v>1.1666666666666667</v>
      </c>
      <c r="J43" s="46">
        <v>549531</v>
      </c>
      <c r="K43" s="16">
        <v>0</v>
      </c>
      <c r="L43" s="10">
        <v>0.33333333333333331</v>
      </c>
      <c r="M43" s="16">
        <v>0</v>
      </c>
      <c r="N43" s="45"/>
      <c r="O43" s="19"/>
      <c r="P43" s="20"/>
      <c r="Q43" s="20"/>
      <c r="R43" s="21"/>
      <c r="S43" s="19"/>
      <c r="T43" s="17">
        <f t="shared" si="4"/>
        <v>0</v>
      </c>
      <c r="U43" s="121"/>
      <c r="V43" s="19"/>
      <c r="W43" s="102">
        <f t="shared" si="5"/>
        <v>0</v>
      </c>
      <c r="AB43" s="2"/>
    </row>
    <row r="44" spans="1:28" ht="15" customHeight="1" x14ac:dyDescent="0.25">
      <c r="A44" s="181"/>
      <c r="B44" s="160">
        <v>42</v>
      </c>
      <c r="C44" s="16">
        <v>94.15</v>
      </c>
      <c r="D44" s="16">
        <v>4.8499999999999996</v>
      </c>
      <c r="E44" s="16">
        <v>13.633333333333333</v>
      </c>
      <c r="F44" s="16">
        <v>146.71666666666667</v>
      </c>
      <c r="G44" s="16">
        <v>21.133333333333333</v>
      </c>
      <c r="H44" s="114">
        <v>42.833333333333336</v>
      </c>
      <c r="I44" s="113">
        <v>0</v>
      </c>
      <c r="J44" s="46">
        <v>412753.66666666669</v>
      </c>
      <c r="K44" s="16">
        <v>0</v>
      </c>
      <c r="L44" s="10">
        <v>0</v>
      </c>
      <c r="M44" s="16">
        <v>0</v>
      </c>
      <c r="N44" s="45"/>
      <c r="O44" s="19"/>
      <c r="P44" s="20"/>
      <c r="Q44" s="20"/>
      <c r="R44" s="21"/>
      <c r="S44" s="19"/>
      <c r="T44" s="17">
        <f t="shared" si="4"/>
        <v>0</v>
      </c>
      <c r="U44" s="121"/>
      <c r="V44" s="19"/>
      <c r="W44" s="102">
        <f t="shared" si="5"/>
        <v>0</v>
      </c>
      <c r="AB44" s="2"/>
    </row>
    <row r="45" spans="1:28" ht="15" customHeight="1" x14ac:dyDescent="0.25">
      <c r="A45" s="181"/>
      <c r="B45" s="160">
        <v>43</v>
      </c>
      <c r="C45" s="16">
        <v>2.1333333333333333</v>
      </c>
      <c r="D45" s="16">
        <v>1.4833333333333334</v>
      </c>
      <c r="E45" s="16">
        <v>1.9666666666666668</v>
      </c>
      <c r="F45" s="16">
        <v>21.983333333333334</v>
      </c>
      <c r="G45" s="16">
        <v>9.0666666666666664</v>
      </c>
      <c r="H45" s="114">
        <v>9.5</v>
      </c>
      <c r="I45" s="113">
        <v>0</v>
      </c>
      <c r="J45" s="46">
        <v>32708.166666666668</v>
      </c>
      <c r="K45" s="16">
        <v>0</v>
      </c>
      <c r="L45" s="10">
        <v>0</v>
      </c>
      <c r="M45" s="16">
        <v>0</v>
      </c>
      <c r="N45" s="45"/>
      <c r="O45" s="19"/>
      <c r="P45" s="20"/>
      <c r="Q45" s="20"/>
      <c r="R45" s="21"/>
      <c r="S45" s="19"/>
      <c r="T45" s="17">
        <f t="shared" si="4"/>
        <v>0</v>
      </c>
      <c r="U45" s="121"/>
      <c r="V45" s="19"/>
      <c r="W45" s="102">
        <f t="shared" si="5"/>
        <v>0</v>
      </c>
      <c r="AB45" s="2"/>
    </row>
    <row r="46" spans="1:28" ht="15" customHeight="1" x14ac:dyDescent="0.25">
      <c r="A46" s="181"/>
      <c r="B46" s="160">
        <v>44</v>
      </c>
      <c r="C46" s="16">
        <v>44.38</v>
      </c>
      <c r="D46" s="16">
        <v>13.89</v>
      </c>
      <c r="E46" s="16">
        <v>20.77</v>
      </c>
      <c r="F46" s="16">
        <v>62.29</v>
      </c>
      <c r="G46" s="16">
        <v>25.61</v>
      </c>
      <c r="H46" s="114">
        <v>27.9</v>
      </c>
      <c r="I46" s="113">
        <v>0.5</v>
      </c>
      <c r="J46" s="46">
        <v>602359.6</v>
      </c>
      <c r="K46" s="16">
        <v>1.8518518518518517E-2</v>
      </c>
      <c r="L46" s="10">
        <v>5.5555555555555552E-2</v>
      </c>
      <c r="M46" s="16">
        <v>0.31481481481481483</v>
      </c>
      <c r="N46" s="45"/>
      <c r="O46" s="19"/>
      <c r="P46" s="20"/>
      <c r="Q46" s="20"/>
      <c r="R46" s="21"/>
      <c r="S46" s="19"/>
      <c r="T46" s="17">
        <f t="shared" si="4"/>
        <v>0</v>
      </c>
      <c r="U46" s="121"/>
      <c r="V46" s="19"/>
      <c r="W46" s="102">
        <f t="shared" si="5"/>
        <v>0</v>
      </c>
      <c r="AB46" s="2"/>
    </row>
    <row r="47" spans="1:28" ht="15" customHeight="1" x14ac:dyDescent="0.25">
      <c r="A47" s="181"/>
      <c r="B47" s="160">
        <v>45</v>
      </c>
      <c r="C47" s="16">
        <v>44.38</v>
      </c>
      <c r="D47" s="16">
        <v>13.89</v>
      </c>
      <c r="E47" s="16">
        <v>20.77</v>
      </c>
      <c r="F47" s="16">
        <v>62.29</v>
      </c>
      <c r="G47" s="16">
        <v>25.61</v>
      </c>
      <c r="H47" s="114">
        <v>27.9</v>
      </c>
      <c r="I47" s="113">
        <v>0.5</v>
      </c>
      <c r="J47" s="46">
        <v>602359.6</v>
      </c>
      <c r="K47" s="16">
        <v>1.8518518518518517E-2</v>
      </c>
      <c r="L47" s="10">
        <v>5.5555555555555552E-2</v>
      </c>
      <c r="M47" s="16">
        <v>0.31481481481481483</v>
      </c>
      <c r="N47" s="45"/>
      <c r="O47" s="19"/>
      <c r="P47" s="20"/>
      <c r="Q47" s="20"/>
      <c r="R47" s="21"/>
      <c r="S47" s="19"/>
      <c r="T47" s="17">
        <f t="shared" si="4"/>
        <v>0</v>
      </c>
      <c r="U47" s="121"/>
      <c r="V47" s="19"/>
      <c r="W47" s="102">
        <f t="shared" si="5"/>
        <v>0</v>
      </c>
      <c r="AB47" s="2"/>
    </row>
    <row r="48" spans="1:28" ht="15" customHeight="1" thickBot="1" x14ac:dyDescent="0.3">
      <c r="A48" s="182"/>
      <c r="B48" s="160">
        <v>46</v>
      </c>
      <c r="C48" s="16">
        <v>44.38</v>
      </c>
      <c r="D48" s="16">
        <v>13.89</v>
      </c>
      <c r="E48" s="16">
        <v>20.77</v>
      </c>
      <c r="F48" s="16">
        <v>62.29</v>
      </c>
      <c r="G48" s="16">
        <v>25.61</v>
      </c>
      <c r="H48" s="114">
        <v>27.9</v>
      </c>
      <c r="I48" s="113">
        <v>0.5</v>
      </c>
      <c r="J48" s="46">
        <v>602359.6</v>
      </c>
      <c r="K48" s="16">
        <v>1.8518518518518517E-2</v>
      </c>
      <c r="L48" s="10">
        <v>5.5555555555555552E-2</v>
      </c>
      <c r="M48" s="16">
        <v>0.31481481481481483</v>
      </c>
      <c r="N48" s="45"/>
      <c r="O48" s="19"/>
      <c r="P48" s="20"/>
      <c r="Q48" s="20"/>
      <c r="R48" s="21"/>
      <c r="S48" s="19"/>
      <c r="T48" s="17">
        <f t="shared" si="4"/>
        <v>0</v>
      </c>
      <c r="U48" s="121"/>
      <c r="V48" s="19"/>
      <c r="W48" s="102">
        <f t="shared" si="5"/>
        <v>0</v>
      </c>
      <c r="AB48" s="2"/>
    </row>
    <row r="49" spans="2:23" hidden="1" x14ac:dyDescent="0.25">
      <c r="B49" s="101">
        <v>47</v>
      </c>
      <c r="C49" s="10">
        <f t="shared" ref="C49:M49" si="6">SUBTOTAL(1,C9:C48)</f>
        <v>77.837666666666692</v>
      </c>
      <c r="D49" s="10">
        <f t="shared" si="6"/>
        <v>14.118416666666665</v>
      </c>
      <c r="E49" s="10">
        <f t="shared" si="6"/>
        <v>45.838999999999992</v>
      </c>
      <c r="F49" s="10">
        <f t="shared" si="6"/>
        <v>72.99966666666667</v>
      </c>
      <c r="G49" s="10">
        <f t="shared" si="6"/>
        <v>36.47699999999999</v>
      </c>
      <c r="H49" s="10">
        <f t="shared" si="6"/>
        <v>68.973400000000012</v>
      </c>
      <c r="I49" s="10">
        <f t="shared" si="6"/>
        <v>1.4296000000000002</v>
      </c>
      <c r="J49" s="10">
        <f t="shared" si="6"/>
        <v>857408.36550000007</v>
      </c>
      <c r="K49" s="10">
        <f t="shared" si="6"/>
        <v>0.17263888888888887</v>
      </c>
      <c r="L49" s="10">
        <f t="shared" si="6"/>
        <v>0.7004166666666668</v>
      </c>
      <c r="M49" s="10">
        <f t="shared" si="6"/>
        <v>0.46486111111111095</v>
      </c>
      <c r="N49" s="12"/>
      <c r="O49" s="12"/>
      <c r="P49" s="10"/>
      <c r="Q49" s="12"/>
      <c r="R49" s="12"/>
      <c r="S49" s="12"/>
      <c r="T49" s="12"/>
      <c r="U49" s="14">
        <v>3</v>
      </c>
      <c r="V49" s="12"/>
      <c r="W49" s="103"/>
    </row>
    <row r="50" spans="2:23" ht="15.75" thickBot="1" x14ac:dyDescent="0.3">
      <c r="B50" s="104" t="s">
        <v>20</v>
      </c>
      <c r="C50" s="105">
        <f>SUM(C9:C48)</f>
        <v>3113.5066666666676</v>
      </c>
      <c r="D50" s="105">
        <f t="shared" ref="D50:M50" si="7">SUM(D9:D48)</f>
        <v>564.73666666666657</v>
      </c>
      <c r="E50" s="105">
        <f>SUM(E9:E48)</f>
        <v>1833.5599999999997</v>
      </c>
      <c r="F50" s="105">
        <f>SUM(F9:F48)</f>
        <v>2919.9866666666667</v>
      </c>
      <c r="G50" s="105">
        <f>SUM(G9:G48)</f>
        <v>1459.0799999999997</v>
      </c>
      <c r="H50" s="105">
        <f>SUM(H9:H48)</f>
        <v>2758.9360000000006</v>
      </c>
      <c r="I50" s="105">
        <f>SUM(I9:I48)</f>
        <v>57.184000000000005</v>
      </c>
      <c r="J50" s="105">
        <f>SUM(J3:J48)</f>
        <v>42143688.786666662</v>
      </c>
      <c r="K50" s="105">
        <f t="shared" si="7"/>
        <v>6.905555555555555</v>
      </c>
      <c r="L50" s="105">
        <f t="shared" si="7"/>
        <v>28.016666666666673</v>
      </c>
      <c r="M50" s="105">
        <f t="shared" si="7"/>
        <v>18.594444444444438</v>
      </c>
      <c r="N50" s="106"/>
      <c r="O50" s="106"/>
      <c r="P50" s="107"/>
      <c r="Q50" s="106"/>
      <c r="R50" s="106"/>
      <c r="S50" s="108"/>
      <c r="T50" s="109">
        <f>SUM(T9:T48)</f>
        <v>0</v>
      </c>
      <c r="U50" s="110"/>
      <c r="V50" s="109">
        <f>SUM(V3:V48)</f>
        <v>0</v>
      </c>
      <c r="W50" s="111">
        <f>SUM(T50,V50)</f>
        <v>0</v>
      </c>
    </row>
    <row r="51" spans="2:23" ht="15.75" thickBot="1" x14ac:dyDescent="0.3">
      <c r="B51" s="4"/>
    </row>
    <row r="52" spans="2:23" ht="15.75" thickBot="1" x14ac:dyDescent="0.3">
      <c r="B52" s="68" t="s">
        <v>48</v>
      </c>
      <c r="C52" s="69"/>
      <c r="D52" s="69"/>
      <c r="E52" s="69"/>
      <c r="F52" s="69"/>
      <c r="G52" s="69"/>
      <c r="H52" s="69"/>
      <c r="I52" s="69"/>
      <c r="J52" s="69"/>
      <c r="K52" s="70"/>
      <c r="L52" s="70"/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72">
        <f>SUM(W3:W48)</f>
        <v>0</v>
      </c>
    </row>
    <row r="53" spans="2:23" x14ac:dyDescent="0.25">
      <c r="B53" s="192" t="s">
        <v>14</v>
      </c>
      <c r="C53" s="193"/>
      <c r="D53" s="73"/>
      <c r="E53" s="73"/>
      <c r="F53" s="73"/>
      <c r="G53" s="73"/>
      <c r="H53" s="73"/>
      <c r="I53" s="73"/>
      <c r="J53" s="73"/>
      <c r="K53" s="74"/>
      <c r="L53" s="74"/>
      <c r="M53" s="74"/>
      <c r="N53" s="75"/>
      <c r="O53" s="75"/>
      <c r="P53" s="75"/>
      <c r="Q53" s="75"/>
      <c r="R53" s="75"/>
      <c r="S53" s="75"/>
      <c r="T53" s="75"/>
      <c r="U53" s="75"/>
      <c r="V53" s="75"/>
      <c r="W53" s="58">
        <f>SUM(W55:W56)</f>
        <v>0</v>
      </c>
    </row>
    <row r="54" spans="2:23" x14ac:dyDescent="0.25">
      <c r="B54" s="76" t="s">
        <v>13</v>
      </c>
      <c r="C54" s="34"/>
      <c r="D54" s="35"/>
      <c r="E54" s="35"/>
      <c r="F54" s="35"/>
      <c r="G54" s="35"/>
      <c r="H54" s="35"/>
      <c r="I54" s="35"/>
      <c r="J54" s="35"/>
      <c r="K54" s="36"/>
      <c r="L54" s="36"/>
      <c r="M54" s="36"/>
      <c r="N54" s="39"/>
      <c r="O54" s="39"/>
      <c r="P54" s="28"/>
      <c r="Q54" s="28"/>
      <c r="R54" s="28"/>
      <c r="S54" s="28"/>
      <c r="T54" s="37" t="s">
        <v>26</v>
      </c>
      <c r="U54" s="37" t="s">
        <v>19</v>
      </c>
      <c r="V54" s="38" t="s">
        <v>18</v>
      </c>
      <c r="W54" s="77" t="s">
        <v>27</v>
      </c>
    </row>
    <row r="55" spans="2:23" x14ac:dyDescent="0.25">
      <c r="B55" s="78" t="s">
        <v>16</v>
      </c>
      <c r="C55" s="31"/>
      <c r="D55" s="10"/>
      <c r="E55" s="10"/>
      <c r="F55" s="10"/>
      <c r="G55" s="10"/>
      <c r="H55" s="10"/>
      <c r="I55" s="10"/>
      <c r="J55" s="10"/>
      <c r="K55" s="11"/>
      <c r="L55" s="11"/>
      <c r="M55" s="11"/>
      <c r="N55" s="40"/>
      <c r="O55" s="41"/>
      <c r="P55" s="12"/>
      <c r="Q55" s="12"/>
      <c r="R55" s="12"/>
      <c r="S55" s="12"/>
      <c r="T55" s="13" t="s">
        <v>21</v>
      </c>
      <c r="U55" s="15">
        <v>1</v>
      </c>
      <c r="V55" s="19"/>
      <c r="W55" s="79">
        <f>U55*V55</f>
        <v>0</v>
      </c>
    </row>
    <row r="56" spans="2:23" ht="15.75" thickBot="1" x14ac:dyDescent="0.3">
      <c r="B56" s="80" t="s">
        <v>15</v>
      </c>
      <c r="C56" s="81"/>
      <c r="D56" s="82"/>
      <c r="E56" s="82"/>
      <c r="F56" s="82"/>
      <c r="G56" s="82"/>
      <c r="H56" s="82"/>
      <c r="I56" s="82"/>
      <c r="J56" s="82"/>
      <c r="K56" s="83"/>
      <c r="L56" s="83"/>
      <c r="M56" s="83"/>
      <c r="N56" s="84"/>
      <c r="O56" s="85"/>
      <c r="P56" s="86"/>
      <c r="Q56" s="86"/>
      <c r="R56" s="86"/>
      <c r="S56" s="86"/>
      <c r="T56" s="87" t="s">
        <v>17</v>
      </c>
      <c r="U56" s="87">
        <v>40</v>
      </c>
      <c r="V56" s="88"/>
      <c r="W56" s="89">
        <f>U56*V56</f>
        <v>0</v>
      </c>
    </row>
    <row r="57" spans="2:23" x14ac:dyDescent="0.25">
      <c r="B57" s="90" t="s">
        <v>12</v>
      </c>
      <c r="C57" s="91"/>
      <c r="D57" s="73"/>
      <c r="E57" s="73"/>
      <c r="F57" s="73"/>
      <c r="G57" s="73"/>
      <c r="H57" s="73"/>
      <c r="I57" s="73"/>
      <c r="J57" s="73"/>
      <c r="K57" s="74"/>
      <c r="L57" s="74"/>
      <c r="M57" s="74"/>
      <c r="N57" s="92"/>
      <c r="O57" s="92"/>
      <c r="P57" s="75"/>
      <c r="Q57" s="75"/>
      <c r="R57" s="75"/>
      <c r="S57" s="75"/>
      <c r="T57" s="75"/>
      <c r="U57" s="75"/>
      <c r="V57" s="75"/>
      <c r="W57" s="58">
        <f>SUM(W59:W66)</f>
        <v>0</v>
      </c>
    </row>
    <row r="58" spans="2:23" x14ac:dyDescent="0.25">
      <c r="B58" s="76" t="s">
        <v>13</v>
      </c>
      <c r="C58" s="34"/>
      <c r="D58" s="35"/>
      <c r="E58" s="35"/>
      <c r="F58" s="35"/>
      <c r="G58" s="35"/>
      <c r="H58" s="35"/>
      <c r="I58" s="35"/>
      <c r="J58" s="35"/>
      <c r="K58" s="36"/>
      <c r="L58" s="36"/>
      <c r="M58" s="36"/>
      <c r="N58" s="39"/>
      <c r="O58" s="39"/>
      <c r="P58" s="28"/>
      <c r="Q58" s="28"/>
      <c r="R58" s="28"/>
      <c r="S58" s="28"/>
      <c r="T58" s="37" t="s">
        <v>26</v>
      </c>
      <c r="U58" s="37" t="s">
        <v>19</v>
      </c>
      <c r="V58" s="38" t="s">
        <v>18</v>
      </c>
      <c r="W58" s="77" t="s">
        <v>27</v>
      </c>
    </row>
    <row r="59" spans="2:23" x14ac:dyDescent="0.25">
      <c r="B59" s="93" t="s">
        <v>5</v>
      </c>
      <c r="C59" s="31"/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42"/>
      <c r="O59" s="41"/>
      <c r="P59" s="12"/>
      <c r="Q59" s="12"/>
      <c r="R59" s="12"/>
      <c r="S59" s="12"/>
      <c r="T59" s="13" t="s">
        <v>17</v>
      </c>
      <c r="U59" s="29">
        <v>1</v>
      </c>
      <c r="V59" s="19"/>
      <c r="W59" s="79">
        <f t="shared" ref="W59:W66" si="8">U59*V59</f>
        <v>0</v>
      </c>
    </row>
    <row r="60" spans="2:23" x14ac:dyDescent="0.25">
      <c r="B60" s="93" t="s">
        <v>6</v>
      </c>
      <c r="C60" s="31"/>
      <c r="D60" s="26"/>
      <c r="E60" s="26"/>
      <c r="F60" s="26"/>
      <c r="G60" s="26"/>
      <c r="H60" s="26"/>
      <c r="I60" s="26"/>
      <c r="J60" s="26"/>
      <c r="K60" s="27"/>
      <c r="L60" s="27"/>
      <c r="M60" s="27"/>
      <c r="N60" s="42"/>
      <c r="O60" s="41"/>
      <c r="P60" s="12"/>
      <c r="Q60" s="12"/>
      <c r="R60" s="12"/>
      <c r="S60" s="12"/>
      <c r="T60" s="13" t="s">
        <v>17</v>
      </c>
      <c r="U60" s="29">
        <v>1</v>
      </c>
      <c r="V60" s="19"/>
      <c r="W60" s="79">
        <f t="shared" si="8"/>
        <v>0</v>
      </c>
    </row>
    <row r="61" spans="2:23" x14ac:dyDescent="0.25">
      <c r="B61" s="93" t="s">
        <v>7</v>
      </c>
      <c r="C61" s="31"/>
      <c r="D61" s="26"/>
      <c r="E61" s="26"/>
      <c r="F61" s="26"/>
      <c r="G61" s="26"/>
      <c r="H61" s="26"/>
      <c r="I61" s="26"/>
      <c r="J61" s="26"/>
      <c r="K61" s="27"/>
      <c r="L61" s="27"/>
      <c r="M61" s="27"/>
      <c r="N61" s="42"/>
      <c r="O61" s="41"/>
      <c r="P61" s="12"/>
      <c r="Q61" s="12"/>
      <c r="R61" s="12"/>
      <c r="S61" s="12"/>
      <c r="T61" s="13" t="s">
        <v>17</v>
      </c>
      <c r="U61" s="29">
        <v>1</v>
      </c>
      <c r="V61" s="19"/>
      <c r="W61" s="79">
        <f t="shared" si="8"/>
        <v>0</v>
      </c>
    </row>
    <row r="62" spans="2:23" x14ac:dyDescent="0.25">
      <c r="B62" s="93" t="s">
        <v>8</v>
      </c>
      <c r="C62" s="31"/>
      <c r="D62" s="26"/>
      <c r="E62" s="26"/>
      <c r="F62" s="26"/>
      <c r="G62" s="26"/>
      <c r="H62" s="26"/>
      <c r="I62" s="26"/>
      <c r="J62" s="26"/>
      <c r="K62" s="27"/>
      <c r="L62" s="27"/>
      <c r="M62" s="27"/>
      <c r="N62" s="43"/>
      <c r="O62" s="41"/>
      <c r="P62" s="12"/>
      <c r="Q62" s="12"/>
      <c r="R62" s="12"/>
      <c r="S62" s="12"/>
      <c r="T62" s="13" t="s">
        <v>17</v>
      </c>
      <c r="U62" s="30">
        <v>1</v>
      </c>
      <c r="V62" s="19"/>
      <c r="W62" s="79">
        <f t="shared" si="8"/>
        <v>0</v>
      </c>
    </row>
    <row r="63" spans="2:23" x14ac:dyDescent="0.25">
      <c r="B63" s="93" t="s">
        <v>9</v>
      </c>
      <c r="C63" s="31"/>
      <c r="D63" s="26"/>
      <c r="E63" s="26"/>
      <c r="F63" s="26"/>
      <c r="G63" s="26"/>
      <c r="H63" s="26"/>
      <c r="I63" s="26"/>
      <c r="J63" s="26"/>
      <c r="K63" s="27"/>
      <c r="L63" s="27"/>
      <c r="M63" s="27"/>
      <c r="N63" s="43"/>
      <c r="O63" s="41"/>
      <c r="P63" s="12"/>
      <c r="Q63" s="12"/>
      <c r="R63" s="12"/>
      <c r="S63" s="12"/>
      <c r="T63" s="13" t="s">
        <v>17</v>
      </c>
      <c r="U63" s="30">
        <v>1</v>
      </c>
      <c r="V63" s="19"/>
      <c r="W63" s="79">
        <f t="shared" si="8"/>
        <v>0</v>
      </c>
    </row>
    <row r="64" spans="2:23" x14ac:dyDescent="0.25">
      <c r="B64" s="93" t="s">
        <v>10</v>
      </c>
      <c r="C64" s="31"/>
      <c r="D64" s="26"/>
      <c r="E64" s="26"/>
      <c r="F64" s="26"/>
      <c r="G64" s="26"/>
      <c r="H64" s="26"/>
      <c r="I64" s="26"/>
      <c r="J64" s="26"/>
      <c r="K64" s="27"/>
      <c r="L64" s="27"/>
      <c r="M64" s="27"/>
      <c r="N64" s="43"/>
      <c r="O64" s="41"/>
      <c r="P64" s="12"/>
      <c r="Q64" s="12"/>
      <c r="R64" s="12"/>
      <c r="S64" s="12"/>
      <c r="T64" s="13" t="s">
        <v>17</v>
      </c>
      <c r="U64" s="30">
        <v>46</v>
      </c>
      <c r="V64" s="19"/>
      <c r="W64" s="79">
        <f t="shared" si="8"/>
        <v>0</v>
      </c>
    </row>
    <row r="65" spans="2:23" x14ac:dyDescent="0.25">
      <c r="B65" s="93" t="s">
        <v>22</v>
      </c>
      <c r="C65" s="31"/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43"/>
      <c r="O65" s="41"/>
      <c r="P65" s="12"/>
      <c r="Q65" s="12"/>
      <c r="R65" s="12"/>
      <c r="S65" s="12"/>
      <c r="T65" s="13" t="s">
        <v>17</v>
      </c>
      <c r="U65" s="30">
        <v>1</v>
      </c>
      <c r="V65" s="19"/>
      <c r="W65" s="79">
        <f t="shared" si="8"/>
        <v>0</v>
      </c>
    </row>
    <row r="66" spans="2:23" ht="15.75" thickBot="1" x14ac:dyDescent="0.3">
      <c r="B66" s="94" t="s">
        <v>11</v>
      </c>
      <c r="C66" s="81"/>
      <c r="D66" s="95"/>
      <c r="E66" s="95"/>
      <c r="F66" s="95"/>
      <c r="G66" s="95"/>
      <c r="H66" s="95"/>
      <c r="I66" s="95"/>
      <c r="J66" s="95"/>
      <c r="K66" s="96"/>
      <c r="L66" s="96"/>
      <c r="M66" s="96"/>
      <c r="N66" s="97"/>
      <c r="O66" s="85"/>
      <c r="P66" s="86"/>
      <c r="Q66" s="86"/>
      <c r="R66" s="86"/>
      <c r="S66" s="86"/>
      <c r="T66" s="87" t="s">
        <v>17</v>
      </c>
      <c r="U66" s="98">
        <v>1</v>
      </c>
      <c r="V66" s="88"/>
      <c r="W66" s="89">
        <f t="shared" si="8"/>
        <v>0</v>
      </c>
    </row>
    <row r="67" spans="2:23" x14ac:dyDescent="0.25">
      <c r="B67" s="52" t="s">
        <v>23</v>
      </c>
      <c r="C67" s="53"/>
      <c r="D67" s="54"/>
      <c r="E67" s="54"/>
      <c r="F67" s="54"/>
      <c r="G67" s="54"/>
      <c r="H67" s="54"/>
      <c r="I67" s="54"/>
      <c r="J67" s="54"/>
      <c r="K67" s="55"/>
      <c r="L67" s="55"/>
      <c r="M67" s="55"/>
      <c r="N67" s="56"/>
      <c r="O67" s="56"/>
      <c r="P67" s="56"/>
      <c r="Q67" s="56"/>
      <c r="R67" s="56"/>
      <c r="S67" s="56"/>
      <c r="T67" s="56"/>
      <c r="U67" s="56"/>
      <c r="V67" s="57"/>
      <c r="W67" s="58">
        <f>SUM(W52,W53,W57)</f>
        <v>0</v>
      </c>
    </row>
    <row r="68" spans="2:23" x14ac:dyDescent="0.25">
      <c r="B68" s="59" t="s">
        <v>24</v>
      </c>
      <c r="C68" s="32"/>
      <c r="D68" s="10"/>
      <c r="E68" s="10"/>
      <c r="F68" s="10"/>
      <c r="G68" s="10"/>
      <c r="H68" s="10"/>
      <c r="I68" s="10"/>
      <c r="J68" s="10"/>
      <c r="K68" s="11"/>
      <c r="L68" s="11"/>
      <c r="M68" s="11"/>
      <c r="N68" s="12"/>
      <c r="O68" s="12"/>
      <c r="P68" s="12"/>
      <c r="Q68" s="12"/>
      <c r="R68" s="12"/>
      <c r="S68" s="12"/>
      <c r="T68" s="12"/>
      <c r="U68" s="12"/>
      <c r="V68" s="33"/>
      <c r="W68" s="60">
        <f>W67*36</f>
        <v>0</v>
      </c>
    </row>
    <row r="69" spans="2:23" ht="15.75" thickBot="1" x14ac:dyDescent="0.3">
      <c r="B69" s="61" t="s">
        <v>25</v>
      </c>
      <c r="C69" s="62"/>
      <c r="D69" s="63"/>
      <c r="E69" s="63"/>
      <c r="F69" s="63"/>
      <c r="G69" s="63"/>
      <c r="H69" s="63"/>
      <c r="I69" s="63"/>
      <c r="J69" s="63"/>
      <c r="K69" s="64"/>
      <c r="L69" s="64"/>
      <c r="M69" s="64"/>
      <c r="N69" s="65"/>
      <c r="O69" s="65"/>
      <c r="P69" s="65"/>
      <c r="Q69" s="65"/>
      <c r="R69" s="65"/>
      <c r="S69" s="65"/>
      <c r="T69" s="65"/>
      <c r="U69" s="65"/>
      <c r="V69" s="66"/>
      <c r="W69" s="67">
        <f>W68*1.21</f>
        <v>0</v>
      </c>
    </row>
    <row r="70" spans="2:23" ht="12.75" customHeight="1" x14ac:dyDescent="0.25">
      <c r="B70" s="9"/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1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ht="12.75" customHeight="1" x14ac:dyDescent="0.25">
      <c r="B71" s="22" t="s">
        <v>3</v>
      </c>
      <c r="C71" s="112" t="s">
        <v>49</v>
      </c>
      <c r="D71"/>
      <c r="E71"/>
      <c r="G71" s="23"/>
      <c r="I71" s="23"/>
      <c r="J71" s="23"/>
      <c r="K71" s="24"/>
      <c r="L71" s="22"/>
      <c r="M71" s="22"/>
      <c r="N71" s="22"/>
      <c r="Q71" s="3"/>
    </row>
    <row r="72" spans="2:23" ht="12.75" customHeight="1" x14ac:dyDescent="0.25">
      <c r="C72" s="112" t="s">
        <v>50</v>
      </c>
      <c r="E72" s="23"/>
      <c r="F72" s="22"/>
      <c r="G72" s="23"/>
      <c r="H72" s="23"/>
      <c r="I72" s="23"/>
      <c r="J72" s="23"/>
      <c r="M72" s="24"/>
      <c r="N72" s="22"/>
      <c r="P72" s="22"/>
      <c r="Q72" s="22"/>
      <c r="R72" s="22"/>
    </row>
    <row r="73" spans="2:23" x14ac:dyDescent="0.25">
      <c r="C73" s="22" t="s">
        <v>55</v>
      </c>
      <c r="F73"/>
    </row>
    <row r="74" spans="2:23" x14ac:dyDescent="0.25">
      <c r="C74" s="22" t="s">
        <v>56</v>
      </c>
    </row>
  </sheetData>
  <sheetProtection sheet="1" objects="1" scenarios="1"/>
  <sortState ref="B3:Y433">
    <sortCondition ref="B3:B433"/>
  </sortState>
  <mergeCells count="9">
    <mergeCell ref="B53:C53"/>
    <mergeCell ref="C1:M1"/>
    <mergeCell ref="A1:A2"/>
    <mergeCell ref="A3:A36"/>
    <mergeCell ref="A37:A48"/>
    <mergeCell ref="W1:W2"/>
    <mergeCell ref="B1:B2"/>
    <mergeCell ref="N1:T1"/>
    <mergeCell ref="U1:V1"/>
  </mergeCells>
  <conditionalFormatting sqref="P72:P73 P54:P56 P58:P68">
    <cfRule type="cellIs" dxfId="17" priority="13" operator="between">
      <formula>1</formula>
      <formula>100</formula>
    </cfRule>
    <cfRule type="cellIs" dxfId="16" priority="14" operator="greaterThan">
      <formula>601</formula>
    </cfRule>
    <cfRule type="cellIs" dxfId="15" priority="15" operator="between">
      <formula>351</formula>
      <formula>600</formula>
    </cfRule>
    <cfRule type="cellIs" dxfId="14" priority="16" operator="between">
      <formula>1</formula>
      <formula>100</formula>
    </cfRule>
    <cfRule type="cellIs" dxfId="13" priority="17" operator="between">
      <formula>101</formula>
      <formula>350</formula>
    </cfRule>
    <cfRule type="cellIs" dxfId="12" priority="18" operator="equal">
      <formula>0</formula>
    </cfRule>
  </conditionalFormatting>
  <conditionalFormatting sqref="P70">
    <cfRule type="cellIs" dxfId="11" priority="7" operator="between">
      <formula>1</formula>
      <formula>100</formula>
    </cfRule>
    <cfRule type="cellIs" dxfId="10" priority="8" operator="greaterThan">
      <formula>601</formula>
    </cfRule>
    <cfRule type="cellIs" dxfId="9" priority="9" operator="between">
      <formula>351</formula>
      <formula>600</formula>
    </cfRule>
    <cfRule type="cellIs" dxfId="8" priority="10" operator="between">
      <formula>1</formula>
      <formula>100</formula>
    </cfRule>
    <cfRule type="cellIs" dxfId="7" priority="11" operator="between">
      <formula>101</formula>
      <formula>350</formula>
    </cfRule>
    <cfRule type="cellIs" dxfId="6" priority="12" operator="equal">
      <formula>0</formula>
    </cfRule>
  </conditionalFormatting>
  <conditionalFormatting sqref="P49:P50">
    <cfRule type="cellIs" dxfId="5" priority="1" operator="between">
      <formula>1</formula>
      <formula>100</formula>
    </cfRule>
    <cfRule type="cellIs" dxfId="4" priority="2" operator="greaterThan">
      <formula>601</formula>
    </cfRule>
    <cfRule type="cellIs" dxfId="3" priority="3" operator="between">
      <formula>351</formula>
      <formula>600</formula>
    </cfRule>
    <cfRule type="cellIs" dxfId="2" priority="4" operator="between">
      <formula>1</formula>
      <formula>100</formula>
    </cfRule>
    <cfRule type="cellIs" dxfId="1" priority="5" operator="between">
      <formula>101</formula>
      <formula>350</formula>
    </cfRule>
    <cfRule type="cellIs" dxfId="0" priority="6" operator="equal">
      <formula>0</formula>
    </cfRule>
  </conditionalFormatting>
  <printOptions horizontalCentered="1"/>
  <pageMargins left="0.15748031496062992" right="0.15748031496062992" top="0.47244094488188981" bottom="0.47244094488188981" header="0.23622047244094491" footer="0.15748031496062992"/>
  <pageSetup paperSize="9" scale="43" fitToHeight="0" orientation="landscape" r:id="rId1"/>
  <headerFooter>
    <oddHeader>&amp;L&amp;K000080Veřejná zakázka „Mobilní telekomunikační služby 2018+“
Příloha č. 2 Výzvy k podání nabídky&amp;C&amp;"-,Tučné"&amp;14Přehled dosavadního čerpání mobilních hlasových a datových služeb a kalkulace nabídkové ceny</oddHeader>
    <oddFooter>&amp;Cstrana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="80" zoomScaleNormal="80" workbookViewId="0">
      <pane ySplit="975" topLeftCell="A16" activePane="bottomLeft"/>
      <selection activeCell="B1" sqref="B1:L1"/>
      <selection pane="bottomLeft" activeCell="L30" sqref="L30"/>
    </sheetView>
  </sheetViews>
  <sheetFormatPr defaultRowHeight="15" x14ac:dyDescent="0.25"/>
  <cols>
    <col min="1" max="1" width="6.85546875" bestFit="1" customWidth="1"/>
    <col min="2" max="3" width="11.5703125" style="2" bestFit="1" customWidth="1"/>
    <col min="4" max="4" width="12" style="2" bestFit="1" customWidth="1"/>
    <col min="5" max="6" width="11.5703125" style="2" bestFit="1" customWidth="1"/>
    <col min="7" max="8" width="9.42578125" style="2" bestFit="1" customWidth="1"/>
    <col min="9" max="9" width="15" style="2" customWidth="1"/>
    <col min="10" max="10" width="18" style="3" bestFit="1" customWidth="1"/>
    <col min="11" max="12" width="15.5703125" style="1" bestFit="1" customWidth="1"/>
  </cols>
  <sheetData>
    <row r="1" spans="1:12" ht="15" customHeight="1" x14ac:dyDescent="0.25">
      <c r="A1" s="194" t="s">
        <v>0</v>
      </c>
      <c r="B1" s="196" t="s">
        <v>31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ht="31.5" customHeight="1" thickBot="1" x14ac:dyDescent="0.3">
      <c r="A2" s="195"/>
      <c r="B2" s="25" t="s">
        <v>35</v>
      </c>
      <c r="C2" s="25" t="s">
        <v>36</v>
      </c>
      <c r="D2" s="25" t="s">
        <v>37</v>
      </c>
      <c r="E2" s="25" t="s">
        <v>46</v>
      </c>
      <c r="F2" s="25" t="s">
        <v>42</v>
      </c>
      <c r="G2" s="25" t="s">
        <v>38</v>
      </c>
      <c r="H2" s="25" t="s">
        <v>39</v>
      </c>
      <c r="I2" s="25" t="s">
        <v>58</v>
      </c>
      <c r="J2" s="25" t="s">
        <v>40</v>
      </c>
      <c r="K2" s="25" t="s">
        <v>41</v>
      </c>
      <c r="L2" s="161" t="s">
        <v>43</v>
      </c>
    </row>
    <row r="3" spans="1:12" x14ac:dyDescent="0.25">
      <c r="A3" s="142">
        <v>1</v>
      </c>
      <c r="B3" s="143">
        <v>0</v>
      </c>
      <c r="C3" s="143">
        <v>0</v>
      </c>
      <c r="D3" s="143">
        <v>0</v>
      </c>
      <c r="E3" s="143">
        <v>0</v>
      </c>
      <c r="F3" s="143">
        <v>0</v>
      </c>
      <c r="G3" s="144">
        <v>0</v>
      </c>
      <c r="H3" s="144">
        <v>0</v>
      </c>
      <c r="I3" s="144">
        <v>394821</v>
      </c>
      <c r="J3" s="143">
        <v>0</v>
      </c>
      <c r="K3" s="143">
        <v>0</v>
      </c>
      <c r="L3" s="162">
        <v>0</v>
      </c>
    </row>
    <row r="4" spans="1:12" x14ac:dyDescent="0.25">
      <c r="A4" s="145">
        <v>2</v>
      </c>
      <c r="B4" s="146">
        <v>0</v>
      </c>
      <c r="C4" s="146">
        <v>0</v>
      </c>
      <c r="D4" s="146">
        <v>0</v>
      </c>
      <c r="E4" s="146">
        <v>0</v>
      </c>
      <c r="F4" s="146">
        <v>0</v>
      </c>
      <c r="G4" s="147">
        <v>0</v>
      </c>
      <c r="H4" s="147">
        <v>0</v>
      </c>
      <c r="I4" s="147">
        <v>466932.66666666669</v>
      </c>
      <c r="J4" s="146">
        <v>0</v>
      </c>
      <c r="K4" s="146">
        <v>0</v>
      </c>
      <c r="L4" s="163">
        <v>0</v>
      </c>
    </row>
    <row r="5" spans="1:12" x14ac:dyDescent="0.25">
      <c r="A5" s="148">
        <v>3</v>
      </c>
      <c r="B5" s="146">
        <v>0</v>
      </c>
      <c r="C5" s="146">
        <v>0</v>
      </c>
      <c r="D5" s="146">
        <v>0</v>
      </c>
      <c r="E5" s="146">
        <v>0</v>
      </c>
      <c r="F5" s="146">
        <v>0</v>
      </c>
      <c r="G5" s="147">
        <v>0</v>
      </c>
      <c r="H5" s="147">
        <v>0</v>
      </c>
      <c r="I5" s="147">
        <v>30305785.666666668</v>
      </c>
      <c r="J5" s="146">
        <v>0</v>
      </c>
      <c r="K5" s="146">
        <v>0</v>
      </c>
      <c r="L5" s="163">
        <v>0</v>
      </c>
    </row>
    <row r="6" spans="1:12" ht="15.75" thickBot="1" x14ac:dyDescent="0.3">
      <c r="A6" s="149">
        <v>4</v>
      </c>
      <c r="B6" s="150">
        <v>0</v>
      </c>
      <c r="C6" s="150">
        <v>0</v>
      </c>
      <c r="D6" s="150">
        <v>0</v>
      </c>
      <c r="E6" s="150">
        <v>0</v>
      </c>
      <c r="F6" s="150">
        <v>0</v>
      </c>
      <c r="G6" s="151">
        <v>0</v>
      </c>
      <c r="H6" s="151">
        <v>0</v>
      </c>
      <c r="I6" s="151">
        <v>36726945.666666664</v>
      </c>
      <c r="J6" s="150">
        <v>0</v>
      </c>
      <c r="K6" s="150">
        <v>0</v>
      </c>
      <c r="L6" s="164">
        <v>0</v>
      </c>
    </row>
    <row r="7" spans="1:12" x14ac:dyDescent="0.25">
      <c r="A7" s="152">
        <v>5</v>
      </c>
      <c r="B7" s="117">
        <v>9.15</v>
      </c>
      <c r="C7" s="117">
        <v>1.2</v>
      </c>
      <c r="D7" s="117">
        <v>36.633333333333333</v>
      </c>
      <c r="E7" s="117">
        <v>6.6333333333333329</v>
      </c>
      <c r="F7" s="117">
        <v>14.816666666666666</v>
      </c>
      <c r="G7" s="153">
        <v>1.5</v>
      </c>
      <c r="H7" s="153">
        <v>0</v>
      </c>
      <c r="I7" s="153">
        <v>219910.16666666666</v>
      </c>
      <c r="J7" s="117">
        <v>0</v>
      </c>
      <c r="K7" s="117">
        <v>0.5</v>
      </c>
      <c r="L7" s="165">
        <v>0</v>
      </c>
    </row>
    <row r="8" spans="1:12" x14ac:dyDescent="0.25">
      <c r="A8" s="145">
        <v>6</v>
      </c>
      <c r="B8" s="146">
        <v>238.71666666666667</v>
      </c>
      <c r="C8" s="146">
        <v>44.06666666666667</v>
      </c>
      <c r="D8" s="146">
        <v>387.9</v>
      </c>
      <c r="E8" s="146">
        <v>341.95</v>
      </c>
      <c r="F8" s="146">
        <v>100.25</v>
      </c>
      <c r="G8" s="147">
        <v>173.83333333333334</v>
      </c>
      <c r="H8" s="147">
        <v>0.16666666666666666</v>
      </c>
      <c r="I8" s="147">
        <v>0</v>
      </c>
      <c r="J8" s="146">
        <v>0</v>
      </c>
      <c r="K8" s="146">
        <v>0.16666666666666666</v>
      </c>
      <c r="L8" s="163">
        <v>4.1833333333333336</v>
      </c>
    </row>
    <row r="9" spans="1:12" x14ac:dyDescent="0.25">
      <c r="A9" s="148">
        <v>7</v>
      </c>
      <c r="B9" s="146">
        <v>98.75</v>
      </c>
      <c r="C9" s="146">
        <v>1.6166666666666667</v>
      </c>
      <c r="D9" s="146">
        <v>53.466666666666669</v>
      </c>
      <c r="E9" s="146">
        <v>1.8166666666666667</v>
      </c>
      <c r="F9" s="146">
        <v>31.616666666666667</v>
      </c>
      <c r="G9" s="147">
        <v>127.33333333333333</v>
      </c>
      <c r="H9" s="147">
        <v>0.33333333333333331</v>
      </c>
      <c r="I9" s="147">
        <v>228070.83333333334</v>
      </c>
      <c r="J9" s="146">
        <v>0</v>
      </c>
      <c r="K9" s="146">
        <v>0</v>
      </c>
      <c r="L9" s="163">
        <v>0</v>
      </c>
    </row>
    <row r="10" spans="1:12" x14ac:dyDescent="0.25">
      <c r="A10" s="145">
        <v>8</v>
      </c>
      <c r="B10" s="146">
        <v>12.616666666666667</v>
      </c>
      <c r="C10" s="146">
        <v>2</v>
      </c>
      <c r="D10" s="146">
        <v>5.916666666666667</v>
      </c>
      <c r="E10" s="146">
        <v>9.2166666666666668</v>
      </c>
      <c r="F10" s="146">
        <v>1.45</v>
      </c>
      <c r="G10" s="147">
        <v>0.33333333333333331</v>
      </c>
      <c r="H10" s="147">
        <v>0</v>
      </c>
      <c r="I10" s="147">
        <v>0</v>
      </c>
      <c r="J10" s="146">
        <v>0.9</v>
      </c>
      <c r="K10" s="146">
        <v>0</v>
      </c>
      <c r="L10" s="163">
        <v>0</v>
      </c>
    </row>
    <row r="11" spans="1:12" x14ac:dyDescent="0.25">
      <c r="A11" s="148">
        <v>9</v>
      </c>
      <c r="B11" s="146">
        <v>31.116666666666667</v>
      </c>
      <c r="C11" s="146">
        <v>5</v>
      </c>
      <c r="D11" s="146">
        <v>23.9</v>
      </c>
      <c r="E11" s="146">
        <v>25.65</v>
      </c>
      <c r="F11" s="146">
        <v>14.866666666666667</v>
      </c>
      <c r="G11" s="147">
        <v>0.5</v>
      </c>
      <c r="H11" s="147">
        <v>0</v>
      </c>
      <c r="I11" s="147">
        <v>4350</v>
      </c>
      <c r="J11" s="146">
        <v>0.16666666666666666</v>
      </c>
      <c r="K11" s="146">
        <v>0.25</v>
      </c>
      <c r="L11" s="163">
        <v>2.4</v>
      </c>
    </row>
    <row r="12" spans="1:12" x14ac:dyDescent="0.25">
      <c r="A12" s="145">
        <v>10</v>
      </c>
      <c r="B12" s="146">
        <v>38.583333333333336</v>
      </c>
      <c r="C12" s="146">
        <v>1.8666666666666667</v>
      </c>
      <c r="D12" s="146">
        <v>14.883333333333333</v>
      </c>
      <c r="E12" s="146">
        <v>57.766666666666666</v>
      </c>
      <c r="F12" s="146">
        <v>21.616666666666667</v>
      </c>
      <c r="G12" s="147">
        <v>1.1666666666666667</v>
      </c>
      <c r="H12" s="147">
        <v>0.16666666666666666</v>
      </c>
      <c r="I12" s="147">
        <v>0</v>
      </c>
      <c r="J12" s="146">
        <v>0.6166666666666667</v>
      </c>
      <c r="K12" s="146">
        <v>1.3166666666666667</v>
      </c>
      <c r="L12" s="163">
        <v>13.533333333333333</v>
      </c>
    </row>
    <row r="13" spans="1:12" x14ac:dyDescent="0.25">
      <c r="A13" s="148">
        <v>11</v>
      </c>
      <c r="B13" s="146">
        <v>91.033333333333331</v>
      </c>
      <c r="C13" s="146">
        <v>6.7833333333333332</v>
      </c>
      <c r="D13" s="146">
        <v>289.61666666666667</v>
      </c>
      <c r="E13" s="146">
        <v>196.48333333333332</v>
      </c>
      <c r="F13" s="146">
        <v>7.6333333333333329</v>
      </c>
      <c r="G13" s="147">
        <v>63.166666666666664</v>
      </c>
      <c r="H13" s="147">
        <v>3.1666666666666665</v>
      </c>
      <c r="I13" s="147">
        <v>165031.66666666666</v>
      </c>
      <c r="J13" s="146">
        <v>0</v>
      </c>
      <c r="K13" s="146">
        <v>0</v>
      </c>
      <c r="L13" s="163">
        <v>0</v>
      </c>
    </row>
    <row r="14" spans="1:12" x14ac:dyDescent="0.25">
      <c r="A14" s="145">
        <v>12</v>
      </c>
      <c r="B14" s="146">
        <v>162.08333333333334</v>
      </c>
      <c r="C14" s="146">
        <v>0.18333333333333332</v>
      </c>
      <c r="D14" s="146">
        <v>0.68333333333333335</v>
      </c>
      <c r="E14" s="146">
        <v>19.55</v>
      </c>
      <c r="F14" s="146">
        <v>0.33333333333333331</v>
      </c>
      <c r="G14" s="147">
        <v>6.166666666666667</v>
      </c>
      <c r="H14" s="147">
        <v>0</v>
      </c>
      <c r="I14" s="147">
        <v>0</v>
      </c>
      <c r="J14" s="146">
        <v>0</v>
      </c>
      <c r="K14" s="146">
        <v>0</v>
      </c>
      <c r="L14" s="163">
        <v>0</v>
      </c>
    </row>
    <row r="15" spans="1:12" x14ac:dyDescent="0.25">
      <c r="A15" s="148">
        <v>13</v>
      </c>
      <c r="B15" s="146">
        <v>61.233333333333334</v>
      </c>
      <c r="C15" s="146">
        <v>48</v>
      </c>
      <c r="D15" s="146">
        <v>64.016666666666666</v>
      </c>
      <c r="E15" s="146">
        <v>33.733333333333334</v>
      </c>
      <c r="F15" s="146">
        <v>3.3333333333333335</v>
      </c>
      <c r="G15" s="147">
        <v>33.333333333333336</v>
      </c>
      <c r="H15" s="147">
        <v>0.33333333333333331</v>
      </c>
      <c r="I15" s="147">
        <v>2426.1666666666665</v>
      </c>
      <c r="J15" s="146">
        <v>0</v>
      </c>
      <c r="K15" s="146">
        <v>0</v>
      </c>
      <c r="L15" s="163">
        <v>0</v>
      </c>
    </row>
    <row r="16" spans="1:12" x14ac:dyDescent="0.25">
      <c r="A16" s="145">
        <v>14</v>
      </c>
      <c r="B16" s="146">
        <v>46.15</v>
      </c>
      <c r="C16" s="146">
        <v>0</v>
      </c>
      <c r="D16" s="146">
        <v>1.85</v>
      </c>
      <c r="E16" s="146">
        <v>6.8</v>
      </c>
      <c r="F16" s="146">
        <v>2.5499999999999998</v>
      </c>
      <c r="G16" s="147">
        <v>4.333333333333333</v>
      </c>
      <c r="H16" s="147">
        <v>0</v>
      </c>
      <c r="I16" s="147">
        <v>0</v>
      </c>
      <c r="J16" s="146">
        <v>0</v>
      </c>
      <c r="K16" s="146">
        <v>0</v>
      </c>
      <c r="L16" s="163">
        <v>0</v>
      </c>
    </row>
    <row r="17" spans="1:12" x14ac:dyDescent="0.25">
      <c r="A17" s="148">
        <v>15</v>
      </c>
      <c r="B17" s="146">
        <v>34.1</v>
      </c>
      <c r="C17" s="146">
        <v>0</v>
      </c>
      <c r="D17" s="146">
        <v>8.3333333333333329E-2</v>
      </c>
      <c r="E17" s="146">
        <v>9</v>
      </c>
      <c r="F17" s="146">
        <v>0.25</v>
      </c>
      <c r="G17" s="147">
        <v>94.833333333333329</v>
      </c>
      <c r="H17" s="147">
        <v>0</v>
      </c>
      <c r="I17" s="147">
        <v>1418344.6666666667</v>
      </c>
      <c r="J17" s="146">
        <v>0</v>
      </c>
      <c r="K17" s="146">
        <v>0</v>
      </c>
      <c r="L17" s="163">
        <v>0</v>
      </c>
    </row>
    <row r="18" spans="1:12" x14ac:dyDescent="0.25">
      <c r="A18" s="145">
        <v>16</v>
      </c>
      <c r="B18" s="146">
        <v>49</v>
      </c>
      <c r="C18" s="146">
        <v>2.9833333333333334</v>
      </c>
      <c r="D18" s="146">
        <v>135.36666666666667</v>
      </c>
      <c r="E18" s="146">
        <v>19.016666666666666</v>
      </c>
      <c r="F18" s="146">
        <v>28.533333333333335</v>
      </c>
      <c r="G18" s="147">
        <v>30.333333333333332</v>
      </c>
      <c r="H18" s="147">
        <v>0.33333333333333331</v>
      </c>
      <c r="I18" s="147">
        <v>262460.83333333331</v>
      </c>
      <c r="J18" s="146">
        <v>0</v>
      </c>
      <c r="K18" s="146">
        <v>0</v>
      </c>
      <c r="L18" s="163">
        <v>0</v>
      </c>
    </row>
    <row r="19" spans="1:12" x14ac:dyDescent="0.25">
      <c r="A19" s="148">
        <v>17</v>
      </c>
      <c r="B19" s="146">
        <v>17.133333333333333</v>
      </c>
      <c r="C19" s="146">
        <v>3.6333333333333333</v>
      </c>
      <c r="D19" s="146">
        <v>15.683333333333334</v>
      </c>
      <c r="E19" s="146">
        <v>96.916666666666671</v>
      </c>
      <c r="F19" s="146">
        <v>15.516666666666667</v>
      </c>
      <c r="G19" s="147">
        <v>0.16666666666666666</v>
      </c>
      <c r="H19" s="147">
        <v>0</v>
      </c>
      <c r="I19" s="147">
        <v>0</v>
      </c>
      <c r="J19" s="146">
        <v>0</v>
      </c>
      <c r="K19" s="146">
        <v>0</v>
      </c>
      <c r="L19" s="163">
        <v>0</v>
      </c>
    </row>
    <row r="20" spans="1:12" x14ac:dyDescent="0.25">
      <c r="A20" s="145">
        <v>18</v>
      </c>
      <c r="B20" s="146">
        <v>136.06666666666666</v>
      </c>
      <c r="C20" s="146">
        <v>12.733333333333333</v>
      </c>
      <c r="D20" s="146">
        <v>2.0333333333333332</v>
      </c>
      <c r="E20" s="146">
        <v>5.7</v>
      </c>
      <c r="F20" s="146">
        <v>22.716666666666665</v>
      </c>
      <c r="G20" s="147">
        <v>99.166666666666671</v>
      </c>
      <c r="H20" s="147">
        <v>2</v>
      </c>
      <c r="I20" s="147">
        <v>0</v>
      </c>
      <c r="J20" s="146">
        <v>0</v>
      </c>
      <c r="K20" s="146">
        <v>0</v>
      </c>
      <c r="L20" s="163">
        <v>0</v>
      </c>
    </row>
    <row r="21" spans="1:12" x14ac:dyDescent="0.25">
      <c r="A21" s="148">
        <v>19</v>
      </c>
      <c r="B21" s="146">
        <v>5</v>
      </c>
      <c r="C21" s="146">
        <v>0.73333333333333328</v>
      </c>
      <c r="D21" s="146">
        <v>0.36666666666666664</v>
      </c>
      <c r="E21" s="146">
        <v>0</v>
      </c>
      <c r="F21" s="146">
        <v>0.68333333333333335</v>
      </c>
      <c r="G21" s="147">
        <v>26.333333333333332</v>
      </c>
      <c r="H21" s="147">
        <v>0.5</v>
      </c>
      <c r="I21" s="147">
        <v>1422960.5</v>
      </c>
      <c r="J21" s="146">
        <v>0</v>
      </c>
      <c r="K21" s="146">
        <v>0</v>
      </c>
      <c r="L21" s="163">
        <v>0</v>
      </c>
    </row>
    <row r="22" spans="1:12" x14ac:dyDescent="0.25">
      <c r="A22" s="145">
        <v>20</v>
      </c>
      <c r="B22" s="146">
        <v>34</v>
      </c>
      <c r="C22" s="146">
        <v>0.38333333333333336</v>
      </c>
      <c r="D22" s="146">
        <v>0</v>
      </c>
      <c r="E22" s="146">
        <v>78.183333333333337</v>
      </c>
      <c r="F22" s="146">
        <v>1.4666666666666668</v>
      </c>
      <c r="G22" s="147">
        <v>30</v>
      </c>
      <c r="H22" s="147">
        <v>0.66666666666666663</v>
      </c>
      <c r="I22" s="147">
        <v>20477.833333333332</v>
      </c>
      <c r="J22" s="146">
        <v>0.16666666666666666</v>
      </c>
      <c r="K22" s="146">
        <v>0</v>
      </c>
      <c r="L22" s="163">
        <v>0</v>
      </c>
    </row>
    <row r="23" spans="1:12" x14ac:dyDescent="0.25">
      <c r="A23" s="148">
        <v>21</v>
      </c>
      <c r="B23" s="146">
        <v>28.65</v>
      </c>
      <c r="C23" s="146">
        <v>1.3333333333333333</v>
      </c>
      <c r="D23" s="146">
        <v>12.666666666666666</v>
      </c>
      <c r="E23" s="146">
        <v>19.183333333333334</v>
      </c>
      <c r="F23" s="146">
        <v>13.516666666666667</v>
      </c>
      <c r="G23" s="147">
        <v>142.5</v>
      </c>
      <c r="H23" s="147">
        <v>0</v>
      </c>
      <c r="I23" s="147">
        <v>0</v>
      </c>
      <c r="J23" s="146">
        <v>0</v>
      </c>
      <c r="K23" s="146">
        <v>0</v>
      </c>
      <c r="L23" s="163">
        <v>0</v>
      </c>
    </row>
    <row r="24" spans="1:12" x14ac:dyDescent="0.25">
      <c r="A24" s="145">
        <v>22</v>
      </c>
      <c r="B24" s="146">
        <v>21.316666666666666</v>
      </c>
      <c r="C24" s="146">
        <v>2.2999999999999998</v>
      </c>
      <c r="D24" s="146">
        <v>8.3833333333333329</v>
      </c>
      <c r="E24" s="146">
        <v>15.5</v>
      </c>
      <c r="F24" s="146">
        <v>27.433333333333334</v>
      </c>
      <c r="G24" s="147">
        <v>4.666666666666667</v>
      </c>
      <c r="H24" s="147">
        <v>0.16666666666666666</v>
      </c>
      <c r="I24" s="147">
        <v>0</v>
      </c>
      <c r="J24" s="146">
        <v>0</v>
      </c>
      <c r="K24" s="146">
        <v>0</v>
      </c>
      <c r="L24" s="163">
        <v>0</v>
      </c>
    </row>
    <row r="25" spans="1:12" x14ac:dyDescent="0.25">
      <c r="A25" s="148">
        <v>23</v>
      </c>
      <c r="B25" s="146">
        <v>83.416666666666671</v>
      </c>
      <c r="C25" s="146">
        <v>0</v>
      </c>
      <c r="D25" s="146">
        <v>8.1666666666666661</v>
      </c>
      <c r="E25" s="146">
        <v>18.783333333333335</v>
      </c>
      <c r="F25" s="146">
        <v>0.28333333333333333</v>
      </c>
      <c r="G25" s="147">
        <v>52.333333333333336</v>
      </c>
      <c r="H25" s="147">
        <v>0.66666666666666663</v>
      </c>
      <c r="I25" s="147">
        <v>0</v>
      </c>
      <c r="J25" s="146">
        <v>0</v>
      </c>
      <c r="K25" s="146">
        <v>0</v>
      </c>
      <c r="L25" s="163">
        <v>0</v>
      </c>
    </row>
    <row r="26" spans="1:12" x14ac:dyDescent="0.25">
      <c r="A26" s="145">
        <v>24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7">
        <v>0</v>
      </c>
      <c r="H26" s="147">
        <v>0</v>
      </c>
      <c r="I26" s="147">
        <v>0</v>
      </c>
      <c r="J26" s="146">
        <v>0</v>
      </c>
      <c r="K26" s="146">
        <v>0</v>
      </c>
      <c r="L26" s="163">
        <v>0</v>
      </c>
    </row>
    <row r="27" spans="1:12" x14ac:dyDescent="0.25">
      <c r="A27" s="148">
        <v>25</v>
      </c>
      <c r="B27" s="146">
        <v>14.183333333333334</v>
      </c>
      <c r="C27" s="146">
        <v>1.9166666666666665</v>
      </c>
      <c r="D27" s="146">
        <v>295.3</v>
      </c>
      <c r="E27" s="146">
        <v>28.85</v>
      </c>
      <c r="F27" s="146">
        <v>98.88333333333334</v>
      </c>
      <c r="G27" s="147">
        <v>305.5</v>
      </c>
      <c r="H27" s="147">
        <v>1.1666666666666667</v>
      </c>
      <c r="I27" s="147">
        <v>2064705.1666666667</v>
      </c>
      <c r="J27" s="146">
        <v>0</v>
      </c>
      <c r="K27" s="146">
        <v>0</v>
      </c>
      <c r="L27" s="163">
        <v>0</v>
      </c>
    </row>
    <row r="28" spans="1:12" x14ac:dyDescent="0.25">
      <c r="A28" s="145">
        <v>26</v>
      </c>
      <c r="B28" s="146">
        <v>470.53333333333336</v>
      </c>
      <c r="C28" s="146">
        <v>15.316666666666666</v>
      </c>
      <c r="D28" s="146">
        <v>10.216666666666667</v>
      </c>
      <c r="E28" s="146">
        <v>8.1999999999999993</v>
      </c>
      <c r="F28" s="146">
        <v>12</v>
      </c>
      <c r="G28" s="147">
        <v>140.33333333333334</v>
      </c>
      <c r="H28" s="147">
        <v>0</v>
      </c>
      <c r="I28" s="147">
        <v>2168168.6666666665</v>
      </c>
      <c r="J28" s="146">
        <v>0.6333333333333333</v>
      </c>
      <c r="K28" s="146">
        <v>0</v>
      </c>
      <c r="L28" s="163">
        <v>0</v>
      </c>
    </row>
    <row r="29" spans="1:12" x14ac:dyDescent="0.25">
      <c r="A29" s="148">
        <v>27</v>
      </c>
      <c r="B29" s="146">
        <v>28.8</v>
      </c>
      <c r="C29" s="146">
        <v>8.85</v>
      </c>
      <c r="D29" s="146">
        <v>4.2</v>
      </c>
      <c r="E29" s="146">
        <v>131.44999999999999</v>
      </c>
      <c r="F29" s="146">
        <v>98.15</v>
      </c>
      <c r="G29" s="147">
        <v>64.166666666666671</v>
      </c>
      <c r="H29" s="147">
        <v>1.3333333333333333</v>
      </c>
      <c r="I29" s="147">
        <v>209894.66666666666</v>
      </c>
      <c r="J29" s="146">
        <v>0</v>
      </c>
      <c r="K29" s="146">
        <v>0</v>
      </c>
      <c r="L29" s="163">
        <v>0</v>
      </c>
    </row>
    <row r="30" spans="1:12" x14ac:dyDescent="0.25">
      <c r="A30" s="145">
        <v>28</v>
      </c>
      <c r="B30" s="146">
        <v>20.3</v>
      </c>
      <c r="C30" s="146">
        <v>2.4833333333333334</v>
      </c>
      <c r="D30" s="146">
        <v>0</v>
      </c>
      <c r="E30" s="146">
        <v>2.4500000000000002</v>
      </c>
      <c r="F30" s="146">
        <v>0</v>
      </c>
      <c r="G30" s="147">
        <v>0.33333333333333331</v>
      </c>
      <c r="H30" s="147">
        <v>0</v>
      </c>
      <c r="I30" s="147">
        <v>0</v>
      </c>
      <c r="J30" s="146">
        <v>0</v>
      </c>
      <c r="K30" s="146">
        <v>0</v>
      </c>
      <c r="L30" s="163">
        <v>0</v>
      </c>
    </row>
    <row r="31" spans="1:12" x14ac:dyDescent="0.25">
      <c r="A31" s="148">
        <v>29</v>
      </c>
      <c r="B31" s="146">
        <v>98.966666666666669</v>
      </c>
      <c r="C31" s="146">
        <v>8.3000000000000007</v>
      </c>
      <c r="D31" s="146">
        <v>3.1333333333333333</v>
      </c>
      <c r="E31" s="146">
        <v>9.8000000000000007</v>
      </c>
      <c r="F31" s="146">
        <v>9.5666666666666664</v>
      </c>
      <c r="G31" s="147">
        <v>52.166666666666664</v>
      </c>
      <c r="H31" s="147">
        <v>0.16666666666666666</v>
      </c>
      <c r="I31" s="147">
        <v>37010.5</v>
      </c>
      <c r="J31" s="146">
        <v>0</v>
      </c>
      <c r="K31" s="146">
        <v>0</v>
      </c>
      <c r="L31" s="163">
        <v>0</v>
      </c>
    </row>
    <row r="32" spans="1:12" x14ac:dyDescent="0.25">
      <c r="A32" s="145">
        <v>30</v>
      </c>
      <c r="B32" s="146">
        <v>34.25</v>
      </c>
      <c r="C32" s="146">
        <v>9.4166666666666661</v>
      </c>
      <c r="D32" s="146">
        <v>3.1</v>
      </c>
      <c r="E32" s="146">
        <v>54.35</v>
      </c>
      <c r="F32" s="146">
        <v>3.6833333333333336</v>
      </c>
      <c r="G32" s="147">
        <v>48.5</v>
      </c>
      <c r="H32" s="147">
        <v>0.16666666666666666</v>
      </c>
      <c r="I32" s="147">
        <v>0</v>
      </c>
      <c r="J32" s="146">
        <v>0</v>
      </c>
      <c r="K32" s="146">
        <v>0</v>
      </c>
      <c r="L32" s="163">
        <v>0</v>
      </c>
    </row>
    <row r="33" spans="1:12" x14ac:dyDescent="0.25">
      <c r="A33" s="148">
        <v>31</v>
      </c>
      <c r="B33" s="146">
        <v>17.866666666666667</v>
      </c>
      <c r="C33" s="146">
        <v>6.7666666666666666</v>
      </c>
      <c r="D33" s="146">
        <v>46.783333333333331</v>
      </c>
      <c r="E33" s="146">
        <v>2.0499999999999998</v>
      </c>
      <c r="F33" s="146">
        <v>0.5</v>
      </c>
      <c r="G33" s="147">
        <v>1.1666666666666667</v>
      </c>
      <c r="H33" s="147">
        <v>0.16666666666666666</v>
      </c>
      <c r="I33" s="147">
        <v>0</v>
      </c>
      <c r="J33" s="146">
        <v>0</v>
      </c>
      <c r="K33" s="146">
        <v>0</v>
      </c>
      <c r="L33" s="163">
        <v>0</v>
      </c>
    </row>
    <row r="34" spans="1:12" x14ac:dyDescent="0.25">
      <c r="A34" s="145">
        <v>32</v>
      </c>
      <c r="B34" s="146">
        <v>5.8</v>
      </c>
      <c r="C34" s="146">
        <v>0</v>
      </c>
      <c r="D34" s="146">
        <v>0</v>
      </c>
      <c r="E34" s="146">
        <v>0</v>
      </c>
      <c r="F34" s="146">
        <v>0.16666666666666666</v>
      </c>
      <c r="G34" s="147">
        <v>0</v>
      </c>
      <c r="H34" s="147">
        <v>0</v>
      </c>
      <c r="I34" s="147">
        <v>0</v>
      </c>
      <c r="J34" s="146">
        <v>0</v>
      </c>
      <c r="K34" s="146">
        <v>0</v>
      </c>
      <c r="L34" s="163">
        <v>0</v>
      </c>
    </row>
    <row r="35" spans="1:12" x14ac:dyDescent="0.25">
      <c r="A35" s="148">
        <v>33</v>
      </c>
      <c r="B35" s="146">
        <v>50.3</v>
      </c>
      <c r="C35" s="146">
        <v>0.93333333333333335</v>
      </c>
      <c r="D35" s="146">
        <v>9.9</v>
      </c>
      <c r="E35" s="146">
        <v>65.2</v>
      </c>
      <c r="F35" s="146">
        <v>9.5166666666666675</v>
      </c>
      <c r="G35" s="147">
        <v>54.5</v>
      </c>
      <c r="H35" s="147">
        <v>0</v>
      </c>
      <c r="I35" s="147">
        <v>681799.66666666663</v>
      </c>
      <c r="J35" s="146">
        <v>0</v>
      </c>
      <c r="K35" s="146">
        <v>9.3833333333333329</v>
      </c>
      <c r="L35" s="163">
        <v>33.31666666666667</v>
      </c>
    </row>
    <row r="36" spans="1:12" x14ac:dyDescent="0.25">
      <c r="A36" s="145">
        <v>34</v>
      </c>
      <c r="B36" s="146">
        <v>85.63333333333334</v>
      </c>
      <c r="C36" s="146">
        <v>1.7166666666666668</v>
      </c>
      <c r="D36" s="146">
        <v>21.7</v>
      </c>
      <c r="E36" s="146">
        <v>25.683333333333334</v>
      </c>
      <c r="F36" s="146">
        <v>6.6833333333333336</v>
      </c>
      <c r="G36" s="147">
        <v>34.666666666666664</v>
      </c>
      <c r="H36" s="147">
        <v>0</v>
      </c>
      <c r="I36" s="147">
        <v>1743204.1666666667</v>
      </c>
      <c r="J36" s="146">
        <v>1.2166666666666668</v>
      </c>
      <c r="K36" s="146">
        <v>0.96666666666666667</v>
      </c>
      <c r="L36" s="163">
        <v>0.91666666666666663</v>
      </c>
    </row>
    <row r="37" spans="1:12" x14ac:dyDescent="0.25">
      <c r="A37" s="148">
        <v>35</v>
      </c>
      <c r="B37" s="146">
        <v>6.3833333333333337</v>
      </c>
      <c r="C37" s="146">
        <v>0.41666666666666669</v>
      </c>
      <c r="D37" s="146">
        <v>21.083333333333332</v>
      </c>
      <c r="E37" s="146">
        <v>2.25</v>
      </c>
      <c r="F37" s="146">
        <v>0.98333333333333328</v>
      </c>
      <c r="G37" s="147">
        <v>62.666666666666664</v>
      </c>
      <c r="H37" s="147">
        <v>0</v>
      </c>
      <c r="I37" s="147">
        <v>3022180.6666666665</v>
      </c>
      <c r="J37" s="146">
        <v>0</v>
      </c>
      <c r="K37" s="146">
        <v>0</v>
      </c>
      <c r="L37" s="163">
        <v>0</v>
      </c>
    </row>
    <row r="38" spans="1:12" x14ac:dyDescent="0.25">
      <c r="A38" s="145">
        <v>36</v>
      </c>
      <c r="B38" s="146">
        <v>64.900000000000006</v>
      </c>
      <c r="C38" s="146">
        <v>7.6166666666666671</v>
      </c>
      <c r="D38" s="146">
        <v>71.099999999999994</v>
      </c>
      <c r="E38" s="146">
        <v>32.383333333333333</v>
      </c>
      <c r="F38" s="146">
        <v>21.383333333333333</v>
      </c>
      <c r="G38" s="147">
        <v>165</v>
      </c>
      <c r="H38" s="147">
        <v>0.33333333333333331</v>
      </c>
      <c r="I38" s="147">
        <v>1672335.3333333333</v>
      </c>
      <c r="J38" s="146">
        <v>0</v>
      </c>
      <c r="K38" s="146">
        <v>0</v>
      </c>
      <c r="L38" s="163">
        <v>0</v>
      </c>
    </row>
    <row r="39" spans="1:12" x14ac:dyDescent="0.25">
      <c r="A39" s="148">
        <v>37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147">
        <v>1.3333333333333333</v>
      </c>
      <c r="H39" s="147">
        <v>0</v>
      </c>
      <c r="I39" s="147">
        <v>0</v>
      </c>
      <c r="J39" s="146">
        <v>0</v>
      </c>
      <c r="K39" s="146">
        <v>0</v>
      </c>
      <c r="L39" s="163">
        <v>0</v>
      </c>
    </row>
    <row r="40" spans="1:12" x14ac:dyDescent="0.25">
      <c r="A40" s="145">
        <v>38</v>
      </c>
      <c r="B40" s="146">
        <v>39.68333333333333</v>
      </c>
      <c r="C40" s="146">
        <v>7.8666666666666671</v>
      </c>
      <c r="D40" s="146">
        <v>90.583333333333329</v>
      </c>
      <c r="E40" s="146">
        <v>33.516666666666666</v>
      </c>
      <c r="F40" s="146">
        <v>45.116666666666667</v>
      </c>
      <c r="G40" s="147">
        <v>74.833333333333329</v>
      </c>
      <c r="H40" s="147">
        <v>0.16666666666666666</v>
      </c>
      <c r="I40" s="147">
        <v>202166.83333333334</v>
      </c>
      <c r="J40" s="146">
        <v>0</v>
      </c>
      <c r="K40" s="146">
        <v>0</v>
      </c>
      <c r="L40" s="163">
        <v>0</v>
      </c>
    </row>
    <row r="41" spans="1:12" x14ac:dyDescent="0.25">
      <c r="A41" s="148">
        <v>39</v>
      </c>
      <c r="B41" s="146">
        <v>24.366666666666667</v>
      </c>
      <c r="C41" s="146">
        <v>0.78333333333333333</v>
      </c>
      <c r="D41" s="146">
        <v>0.66666666666666663</v>
      </c>
      <c r="E41" s="146">
        <v>88.11666666666666</v>
      </c>
      <c r="F41" s="146">
        <v>8.3333333333333339</v>
      </c>
      <c r="G41" s="147">
        <v>25.666666666666668</v>
      </c>
      <c r="H41" s="147">
        <v>0</v>
      </c>
      <c r="I41" s="147">
        <v>1752638.1666666667</v>
      </c>
      <c r="J41" s="146">
        <v>0</v>
      </c>
      <c r="K41" s="146">
        <v>0</v>
      </c>
      <c r="L41" s="163">
        <v>0.73333333333333328</v>
      </c>
    </row>
    <row r="42" spans="1:12" x14ac:dyDescent="0.25">
      <c r="A42" s="145">
        <v>40</v>
      </c>
      <c r="B42" s="146">
        <v>12.05</v>
      </c>
      <c r="C42" s="146">
        <v>3.4833333333333334</v>
      </c>
      <c r="D42" s="146">
        <v>45.95</v>
      </c>
      <c r="E42" s="146">
        <v>168.91666666666666</v>
      </c>
      <c r="F42" s="146">
        <v>22.6</v>
      </c>
      <c r="G42" s="147">
        <v>216.33333333333334</v>
      </c>
      <c r="H42" s="147">
        <v>1.6666666666666667</v>
      </c>
      <c r="I42" s="147">
        <v>943610.5</v>
      </c>
      <c r="J42" s="146">
        <v>0</v>
      </c>
      <c r="K42" s="146">
        <v>0</v>
      </c>
      <c r="L42" s="163">
        <v>0</v>
      </c>
    </row>
    <row r="43" spans="1:12" x14ac:dyDescent="0.25">
      <c r="A43" s="148">
        <v>41</v>
      </c>
      <c r="B43" s="146">
        <v>0</v>
      </c>
      <c r="C43" s="146">
        <v>22.066666666666666</v>
      </c>
      <c r="D43" s="146">
        <v>22.333333333333332</v>
      </c>
      <c r="E43" s="146">
        <v>293.10000000000002</v>
      </c>
      <c r="F43" s="146">
        <v>2.9333333333333336</v>
      </c>
      <c r="G43" s="147">
        <v>87</v>
      </c>
      <c r="H43" s="147">
        <v>0</v>
      </c>
      <c r="I43" s="147">
        <v>673004</v>
      </c>
      <c r="J43" s="146">
        <v>0</v>
      </c>
      <c r="K43" s="146">
        <v>0</v>
      </c>
      <c r="L43" s="163">
        <v>0</v>
      </c>
    </row>
    <row r="44" spans="1:12" x14ac:dyDescent="0.25">
      <c r="A44" s="145">
        <v>42</v>
      </c>
      <c r="B44" s="146">
        <v>0</v>
      </c>
      <c r="C44" s="146">
        <v>2.9</v>
      </c>
      <c r="D44" s="146">
        <v>59.516666666666666</v>
      </c>
      <c r="E44" s="146">
        <v>22.366666666666667</v>
      </c>
      <c r="F44" s="146">
        <v>19.166666666666668</v>
      </c>
      <c r="G44" s="147">
        <v>40.5</v>
      </c>
      <c r="H44" s="147">
        <v>0.33333333333333331</v>
      </c>
      <c r="I44" s="147">
        <v>635577.66666666663</v>
      </c>
      <c r="J44" s="146">
        <v>0</v>
      </c>
      <c r="K44" s="146">
        <v>0</v>
      </c>
      <c r="L44" s="163">
        <v>0</v>
      </c>
    </row>
    <row r="45" spans="1:12" x14ac:dyDescent="0.25">
      <c r="A45" s="148">
        <v>43</v>
      </c>
      <c r="B45" s="146">
        <v>7.5333333333333332</v>
      </c>
      <c r="C45" s="146">
        <v>1.25</v>
      </c>
      <c r="D45" s="146">
        <v>13.016666666666667</v>
      </c>
      <c r="E45" s="146">
        <v>32.116666666666667</v>
      </c>
      <c r="F45" s="146">
        <v>5.8166666666666664</v>
      </c>
      <c r="G45" s="147">
        <v>74</v>
      </c>
      <c r="H45" s="147">
        <v>0</v>
      </c>
      <c r="I45" s="147">
        <v>802984</v>
      </c>
      <c r="J45" s="146">
        <v>0</v>
      </c>
      <c r="K45" s="146">
        <v>0</v>
      </c>
      <c r="L45" s="163">
        <v>0</v>
      </c>
    </row>
    <row r="46" spans="1:12" x14ac:dyDescent="0.25">
      <c r="A46" s="145">
        <v>44</v>
      </c>
      <c r="B46" s="146">
        <v>241.01666666666668</v>
      </c>
      <c r="C46" s="146">
        <v>14.233333333333333</v>
      </c>
      <c r="D46" s="146">
        <v>0.51666666666666672</v>
      </c>
      <c r="E46" s="146">
        <v>11.033333333333333</v>
      </c>
      <c r="F46" s="146">
        <v>0.46666666666666667</v>
      </c>
      <c r="G46" s="147">
        <v>353.16666666666669</v>
      </c>
      <c r="H46" s="147">
        <v>3.8333333333333335</v>
      </c>
      <c r="I46" s="147">
        <v>2037080</v>
      </c>
      <c r="J46" s="146">
        <v>0</v>
      </c>
      <c r="K46" s="146">
        <v>0</v>
      </c>
      <c r="L46" s="163">
        <v>0</v>
      </c>
    </row>
    <row r="47" spans="1:12" x14ac:dyDescent="0.25">
      <c r="A47" s="148">
        <v>45</v>
      </c>
      <c r="B47" s="146">
        <v>32.116666666666667</v>
      </c>
      <c r="C47" s="146">
        <v>4.916666666666667</v>
      </c>
      <c r="D47" s="146">
        <v>20.95</v>
      </c>
      <c r="E47" s="146">
        <v>18.666666666666668</v>
      </c>
      <c r="F47" s="146">
        <v>19.083333333333332</v>
      </c>
      <c r="G47" s="147">
        <v>52.5</v>
      </c>
      <c r="H47" s="147">
        <v>0.66666666666666663</v>
      </c>
      <c r="I47" s="147">
        <v>2990533.3333333335</v>
      </c>
      <c r="J47" s="146">
        <v>0</v>
      </c>
      <c r="K47" s="146">
        <v>0.73333333333333328</v>
      </c>
      <c r="L47" s="163">
        <v>1.8166666666666667</v>
      </c>
    </row>
    <row r="48" spans="1:12" x14ac:dyDescent="0.25">
      <c r="A48" s="145">
        <v>46</v>
      </c>
      <c r="B48" s="146">
        <v>59.81666666666667</v>
      </c>
      <c r="C48" s="146">
        <v>0.18333333333333332</v>
      </c>
      <c r="D48" s="146">
        <v>16.033333333333335</v>
      </c>
      <c r="E48" s="146">
        <v>29.5</v>
      </c>
      <c r="F48" s="146">
        <v>2.3833333333333333</v>
      </c>
      <c r="G48" s="147">
        <v>35.333333333333336</v>
      </c>
      <c r="H48" s="147">
        <v>0.66666666666666663</v>
      </c>
      <c r="I48" s="147">
        <v>0</v>
      </c>
      <c r="J48" s="146">
        <v>0</v>
      </c>
      <c r="K48" s="146">
        <v>0</v>
      </c>
      <c r="L48" s="163">
        <v>0</v>
      </c>
    </row>
    <row r="49" spans="1:12" x14ac:dyDescent="0.25">
      <c r="A49" s="148">
        <v>47</v>
      </c>
      <c r="B49" s="146">
        <v>66.900000000000006</v>
      </c>
      <c r="C49" s="146">
        <v>3.6833333333333336</v>
      </c>
      <c r="D49" s="146">
        <v>78.216666666666669</v>
      </c>
      <c r="E49" s="146">
        <v>21.166666666666668</v>
      </c>
      <c r="F49" s="146">
        <v>17.983333333333334</v>
      </c>
      <c r="G49" s="147">
        <v>0.83333333333333337</v>
      </c>
      <c r="H49" s="147">
        <v>0</v>
      </c>
      <c r="I49" s="147">
        <v>0</v>
      </c>
      <c r="J49" s="146">
        <v>0</v>
      </c>
      <c r="K49" s="146">
        <v>0</v>
      </c>
      <c r="L49" s="163">
        <v>0</v>
      </c>
    </row>
    <row r="50" spans="1:12" x14ac:dyDescent="0.25">
      <c r="A50" s="145">
        <v>48</v>
      </c>
      <c r="B50" s="146">
        <v>49.31666666666667</v>
      </c>
      <c r="C50" s="146">
        <v>4.5999999999999996</v>
      </c>
      <c r="D50" s="146">
        <v>34.06666666666667</v>
      </c>
      <c r="E50" s="146">
        <v>26.316666666666666</v>
      </c>
      <c r="F50" s="146">
        <v>13.383333333333333</v>
      </c>
      <c r="G50" s="147">
        <v>4</v>
      </c>
      <c r="H50" s="147">
        <v>0</v>
      </c>
      <c r="I50" s="147">
        <v>0</v>
      </c>
      <c r="J50" s="146">
        <v>0</v>
      </c>
      <c r="K50" s="146">
        <v>0</v>
      </c>
      <c r="L50" s="163">
        <v>0</v>
      </c>
    </row>
    <row r="51" spans="1:12" x14ac:dyDescent="0.25">
      <c r="A51" s="148">
        <v>49</v>
      </c>
      <c r="B51" s="146">
        <v>47.833333333333336</v>
      </c>
      <c r="C51" s="146">
        <v>6.3</v>
      </c>
      <c r="D51" s="146">
        <v>40.133333333333333</v>
      </c>
      <c r="E51" s="146">
        <v>33.65</v>
      </c>
      <c r="F51" s="146">
        <v>37.450000000000003</v>
      </c>
      <c r="G51" s="147">
        <v>139.66666666666666</v>
      </c>
      <c r="H51" s="147">
        <v>0.16666666666666666</v>
      </c>
      <c r="I51" s="147">
        <v>630542.16666666663</v>
      </c>
      <c r="J51" s="146">
        <v>0</v>
      </c>
      <c r="K51" s="146">
        <v>2.95</v>
      </c>
      <c r="L51" s="163">
        <v>13.05</v>
      </c>
    </row>
    <row r="52" spans="1:12" x14ac:dyDescent="0.25">
      <c r="A52" s="145">
        <v>50</v>
      </c>
      <c r="B52" s="146">
        <v>0</v>
      </c>
      <c r="C52" s="146">
        <v>0</v>
      </c>
      <c r="D52" s="146">
        <v>1.25</v>
      </c>
      <c r="E52" s="146">
        <v>16.283333333333335</v>
      </c>
      <c r="F52" s="146">
        <v>4.166666666666667</v>
      </c>
      <c r="G52" s="147">
        <v>18.333333333333332</v>
      </c>
      <c r="H52" s="147">
        <v>0</v>
      </c>
      <c r="I52" s="147">
        <v>0</v>
      </c>
      <c r="J52" s="146">
        <v>0</v>
      </c>
      <c r="K52" s="146">
        <v>0</v>
      </c>
      <c r="L52" s="163">
        <v>0</v>
      </c>
    </row>
    <row r="53" spans="1:12" x14ac:dyDescent="0.25">
      <c r="A53" s="148">
        <v>51</v>
      </c>
      <c r="B53" s="146">
        <v>11.05</v>
      </c>
      <c r="C53" s="146">
        <v>0</v>
      </c>
      <c r="D53" s="146">
        <v>7.1833333333333336</v>
      </c>
      <c r="E53" s="146">
        <v>8.4</v>
      </c>
      <c r="F53" s="146">
        <v>0</v>
      </c>
      <c r="G53" s="147">
        <v>48.5</v>
      </c>
      <c r="H53" s="147">
        <v>6.5</v>
      </c>
      <c r="I53" s="147">
        <v>0</v>
      </c>
      <c r="J53" s="146">
        <v>0</v>
      </c>
      <c r="K53" s="146">
        <v>0</v>
      </c>
      <c r="L53" s="163">
        <v>0</v>
      </c>
    </row>
    <row r="54" spans="1:12" x14ac:dyDescent="0.25">
      <c r="A54" s="145">
        <v>52</v>
      </c>
      <c r="B54" s="146">
        <v>18.100000000000001</v>
      </c>
      <c r="C54" s="146">
        <v>0</v>
      </c>
      <c r="D54" s="146">
        <v>0.93333333333333335</v>
      </c>
      <c r="E54" s="146">
        <v>0.68333333333333335</v>
      </c>
      <c r="F54" s="146">
        <v>0.5</v>
      </c>
      <c r="G54" s="147">
        <v>8.6666666666666661</v>
      </c>
      <c r="H54" s="147">
        <v>0</v>
      </c>
      <c r="I54" s="147">
        <v>0</v>
      </c>
      <c r="J54" s="146">
        <v>0</v>
      </c>
      <c r="K54" s="146">
        <v>0</v>
      </c>
      <c r="L54" s="163">
        <v>0</v>
      </c>
    </row>
    <row r="55" spans="1:12" x14ac:dyDescent="0.25">
      <c r="A55" s="148">
        <v>53</v>
      </c>
      <c r="B55" s="146">
        <v>17.666666666666668</v>
      </c>
      <c r="C55" s="146">
        <v>0.55000000000000004</v>
      </c>
      <c r="D55" s="146">
        <v>0.33333333333333331</v>
      </c>
      <c r="E55" s="146">
        <v>3.6</v>
      </c>
      <c r="F55" s="146">
        <v>2.7666666666666666</v>
      </c>
      <c r="G55" s="147">
        <v>57.666666666666664</v>
      </c>
      <c r="H55" s="147">
        <v>1.3333333333333333</v>
      </c>
      <c r="I55" s="147">
        <v>403765.66666666669</v>
      </c>
      <c r="J55" s="146">
        <v>0</v>
      </c>
      <c r="K55" s="146">
        <v>0</v>
      </c>
      <c r="L55" s="163">
        <v>0</v>
      </c>
    </row>
    <row r="56" spans="1:12" x14ac:dyDescent="0.25">
      <c r="A56" s="145">
        <v>54</v>
      </c>
      <c r="B56" s="146">
        <v>9.35</v>
      </c>
      <c r="C56" s="146">
        <v>0</v>
      </c>
      <c r="D56" s="146">
        <v>1.4666666666666668</v>
      </c>
      <c r="E56" s="146">
        <v>2.3666666666666667</v>
      </c>
      <c r="F56" s="146">
        <v>0</v>
      </c>
      <c r="G56" s="147">
        <v>13.166666666666666</v>
      </c>
      <c r="H56" s="147">
        <v>0</v>
      </c>
      <c r="I56" s="147">
        <v>387304.83333333331</v>
      </c>
      <c r="J56" s="146">
        <v>0</v>
      </c>
      <c r="K56" s="146">
        <v>0</v>
      </c>
      <c r="L56" s="163">
        <v>0</v>
      </c>
    </row>
    <row r="57" spans="1:12" x14ac:dyDescent="0.25">
      <c r="A57" s="148">
        <v>55</v>
      </c>
      <c r="B57" s="146">
        <v>15.433333333333334</v>
      </c>
      <c r="C57" s="146">
        <v>0</v>
      </c>
      <c r="D57" s="146">
        <v>5.6833333333333336</v>
      </c>
      <c r="E57" s="146">
        <v>19.850000000000001</v>
      </c>
      <c r="F57" s="146">
        <v>1.0666666666666667</v>
      </c>
      <c r="G57" s="147">
        <v>24.666666666666668</v>
      </c>
      <c r="H57" s="147">
        <v>0.16666666666666666</v>
      </c>
      <c r="I57" s="147">
        <v>3121143.3333333335</v>
      </c>
      <c r="J57" s="146">
        <v>0</v>
      </c>
      <c r="K57" s="146">
        <v>0</v>
      </c>
      <c r="L57" s="163">
        <v>6.6666666666666666E-2</v>
      </c>
    </row>
    <row r="58" spans="1:12" x14ac:dyDescent="0.25">
      <c r="A58" s="145">
        <v>56</v>
      </c>
      <c r="B58" s="146">
        <v>8.3333333333333329E-2</v>
      </c>
      <c r="C58" s="146">
        <v>1.8</v>
      </c>
      <c r="D58" s="146">
        <v>1.3833333333333333</v>
      </c>
      <c r="E58" s="146">
        <v>175.78333333333333</v>
      </c>
      <c r="F58" s="146">
        <v>13.416666666666666</v>
      </c>
      <c r="G58" s="147">
        <v>13.166666666666666</v>
      </c>
      <c r="H58" s="147">
        <v>0.5</v>
      </c>
      <c r="I58" s="147">
        <v>651686.5</v>
      </c>
      <c r="J58" s="146">
        <v>0</v>
      </c>
      <c r="K58" s="146">
        <v>0</v>
      </c>
      <c r="L58" s="163">
        <v>0</v>
      </c>
    </row>
    <row r="59" spans="1:12" x14ac:dyDescent="0.25">
      <c r="A59" s="148">
        <v>57</v>
      </c>
      <c r="B59" s="146">
        <v>12.2</v>
      </c>
      <c r="C59" s="146">
        <v>0</v>
      </c>
      <c r="D59" s="146">
        <v>1.1000000000000001</v>
      </c>
      <c r="E59" s="146">
        <v>0</v>
      </c>
      <c r="F59" s="146">
        <v>0.16666666666666666</v>
      </c>
      <c r="G59" s="147">
        <v>9.1666666666666661</v>
      </c>
      <c r="H59" s="147">
        <v>0</v>
      </c>
      <c r="I59" s="147">
        <v>1253969.3333333333</v>
      </c>
      <c r="J59" s="146">
        <v>0</v>
      </c>
      <c r="K59" s="146">
        <v>0</v>
      </c>
      <c r="L59" s="163">
        <v>0</v>
      </c>
    </row>
    <row r="60" spans="1:12" x14ac:dyDescent="0.25">
      <c r="A60" s="145">
        <v>58</v>
      </c>
      <c r="B60" s="146">
        <v>24.533333333333335</v>
      </c>
      <c r="C60" s="146">
        <v>0.56666666666666665</v>
      </c>
      <c r="D60" s="146">
        <v>4.2166666666666668</v>
      </c>
      <c r="E60" s="146">
        <v>3.2166666666666668</v>
      </c>
      <c r="F60" s="146">
        <v>0.8666666666666667</v>
      </c>
      <c r="G60" s="147">
        <v>39.5</v>
      </c>
      <c r="H60" s="147">
        <v>0</v>
      </c>
      <c r="I60" s="147">
        <v>0</v>
      </c>
      <c r="J60" s="146">
        <v>0</v>
      </c>
      <c r="K60" s="146">
        <v>0</v>
      </c>
      <c r="L60" s="163">
        <v>0</v>
      </c>
    </row>
    <row r="61" spans="1:12" x14ac:dyDescent="0.25">
      <c r="A61" s="148">
        <v>59</v>
      </c>
      <c r="B61" s="146">
        <v>28.983333333333334</v>
      </c>
      <c r="C61" s="146">
        <v>0.43333333333333335</v>
      </c>
      <c r="D61" s="146">
        <v>3.0166666666666666</v>
      </c>
      <c r="E61" s="146">
        <v>30.483333333333334</v>
      </c>
      <c r="F61" s="146">
        <v>2.9333333333333336</v>
      </c>
      <c r="G61" s="147">
        <v>207.33333333333334</v>
      </c>
      <c r="H61" s="147">
        <v>0.16666666666666666</v>
      </c>
      <c r="I61" s="147">
        <v>1856909.3333333333</v>
      </c>
      <c r="J61" s="146">
        <v>0</v>
      </c>
      <c r="K61" s="146">
        <v>0</v>
      </c>
      <c r="L61" s="163">
        <v>0</v>
      </c>
    </row>
    <row r="62" spans="1:12" x14ac:dyDescent="0.25">
      <c r="A62" s="145">
        <v>60</v>
      </c>
      <c r="B62" s="146">
        <v>31.133333333333333</v>
      </c>
      <c r="C62" s="146">
        <v>1.1166666666666667</v>
      </c>
      <c r="D62" s="146">
        <v>33.716666666666669</v>
      </c>
      <c r="E62" s="146">
        <v>24.1</v>
      </c>
      <c r="F62" s="146">
        <v>54.866666666666667</v>
      </c>
      <c r="G62" s="147">
        <v>50.333333333333336</v>
      </c>
      <c r="H62" s="147">
        <v>0.5</v>
      </c>
      <c r="I62" s="147">
        <v>3665908.6666666665</v>
      </c>
      <c r="J62" s="146">
        <v>0</v>
      </c>
      <c r="K62" s="146">
        <v>8.3333333333333329E-2</v>
      </c>
      <c r="L62" s="163">
        <v>0</v>
      </c>
    </row>
    <row r="63" spans="1:12" x14ac:dyDescent="0.25">
      <c r="A63" s="148">
        <v>61</v>
      </c>
      <c r="B63" s="146">
        <v>279.55</v>
      </c>
      <c r="C63" s="146">
        <v>2.6166666666666667</v>
      </c>
      <c r="D63" s="146">
        <v>0.33333333333333331</v>
      </c>
      <c r="E63" s="146">
        <v>17.7</v>
      </c>
      <c r="F63" s="146">
        <v>7.1</v>
      </c>
      <c r="G63" s="147">
        <v>1</v>
      </c>
      <c r="H63" s="147">
        <v>0</v>
      </c>
      <c r="I63" s="147">
        <v>0</v>
      </c>
      <c r="J63" s="146">
        <v>0</v>
      </c>
      <c r="K63" s="146">
        <v>0</v>
      </c>
      <c r="L63" s="163">
        <v>0</v>
      </c>
    </row>
    <row r="64" spans="1:12" x14ac:dyDescent="0.25">
      <c r="A64" s="145">
        <v>62</v>
      </c>
      <c r="B64" s="146">
        <v>7.1333333333333337</v>
      </c>
      <c r="C64" s="146">
        <v>0.16666666666666666</v>
      </c>
      <c r="D64" s="146">
        <v>0.31666666666666665</v>
      </c>
      <c r="E64" s="146">
        <v>1.75</v>
      </c>
      <c r="F64" s="146">
        <v>1.0333333333333334</v>
      </c>
      <c r="G64" s="147">
        <v>8.6666666666666661</v>
      </c>
      <c r="H64" s="147">
        <v>0</v>
      </c>
      <c r="I64" s="147">
        <v>0</v>
      </c>
      <c r="J64" s="146">
        <v>0</v>
      </c>
      <c r="K64" s="146">
        <v>0</v>
      </c>
      <c r="L64" s="163">
        <v>0</v>
      </c>
    </row>
    <row r="65" spans="1:12" x14ac:dyDescent="0.25">
      <c r="A65" s="148">
        <v>63</v>
      </c>
      <c r="B65" s="146">
        <v>42.966666666666669</v>
      </c>
      <c r="C65" s="146">
        <v>6.0333333333333332</v>
      </c>
      <c r="D65" s="146">
        <v>33.18333333333333</v>
      </c>
      <c r="E65" s="146">
        <v>35.866666666666667</v>
      </c>
      <c r="F65" s="146">
        <v>25.25</v>
      </c>
      <c r="G65" s="147">
        <v>161.83333333333334</v>
      </c>
      <c r="H65" s="147">
        <v>0.16666666666666666</v>
      </c>
      <c r="I65" s="147">
        <v>1004062.1666666666</v>
      </c>
      <c r="J65" s="146">
        <v>0</v>
      </c>
      <c r="K65" s="146">
        <v>0.13333333333333333</v>
      </c>
      <c r="L65" s="163">
        <v>0</v>
      </c>
    </row>
    <row r="66" spans="1:12" x14ac:dyDescent="0.25">
      <c r="A66" s="145">
        <v>64</v>
      </c>
      <c r="B66" s="146">
        <v>18.05</v>
      </c>
      <c r="C66" s="146">
        <v>0</v>
      </c>
      <c r="D66" s="146">
        <v>0.55000000000000004</v>
      </c>
      <c r="E66" s="146">
        <v>0.23333333333333334</v>
      </c>
      <c r="F66" s="146">
        <v>6.5333333333333332</v>
      </c>
      <c r="G66" s="147">
        <v>73.5</v>
      </c>
      <c r="H66" s="147">
        <v>0</v>
      </c>
      <c r="I66" s="147">
        <v>0</v>
      </c>
      <c r="J66" s="146">
        <v>0</v>
      </c>
      <c r="K66" s="146">
        <v>0</v>
      </c>
      <c r="L66" s="163">
        <v>0.25</v>
      </c>
    </row>
    <row r="67" spans="1:12" x14ac:dyDescent="0.25">
      <c r="A67" s="148">
        <v>65</v>
      </c>
      <c r="B67" s="146">
        <v>55.783333333333331</v>
      </c>
      <c r="C67" s="146">
        <v>0</v>
      </c>
      <c r="D67" s="146">
        <v>5</v>
      </c>
      <c r="E67" s="146">
        <v>0.46666666666666667</v>
      </c>
      <c r="F67" s="146">
        <v>3.3666666666666667</v>
      </c>
      <c r="G67" s="147">
        <v>25.5</v>
      </c>
      <c r="H67" s="147">
        <v>0.83333333333333337</v>
      </c>
      <c r="I67" s="147">
        <v>4487221.5</v>
      </c>
      <c r="J67" s="146">
        <v>0</v>
      </c>
      <c r="K67" s="146">
        <v>0</v>
      </c>
      <c r="L67" s="163">
        <v>0</v>
      </c>
    </row>
    <row r="68" spans="1:12" x14ac:dyDescent="0.25">
      <c r="A68" s="145">
        <v>66</v>
      </c>
      <c r="B68" s="146">
        <v>64.266666666666666</v>
      </c>
      <c r="C68" s="146">
        <v>0.4</v>
      </c>
      <c r="D68" s="146">
        <v>24.583333333333332</v>
      </c>
      <c r="E68" s="146">
        <v>19.899999999999999</v>
      </c>
      <c r="F68" s="146">
        <v>1.5</v>
      </c>
      <c r="G68" s="147">
        <v>23.666666666666668</v>
      </c>
      <c r="H68" s="147">
        <v>0</v>
      </c>
      <c r="I68" s="147">
        <v>0</v>
      </c>
      <c r="J68" s="146">
        <v>0</v>
      </c>
      <c r="K68" s="146">
        <v>0</v>
      </c>
      <c r="L68" s="163">
        <v>0</v>
      </c>
    </row>
    <row r="69" spans="1:12" x14ac:dyDescent="0.25">
      <c r="A69" s="148">
        <v>67</v>
      </c>
      <c r="B69" s="146">
        <v>32.133333333333333</v>
      </c>
      <c r="C69" s="146">
        <v>1.9833333333333334</v>
      </c>
      <c r="D69" s="146">
        <v>8.0333333333333332</v>
      </c>
      <c r="E69" s="146">
        <v>13.683333333333334</v>
      </c>
      <c r="F69" s="146">
        <v>10.583333333333334</v>
      </c>
      <c r="G69" s="147">
        <v>40.333333333333336</v>
      </c>
      <c r="H69" s="147">
        <v>0.5</v>
      </c>
      <c r="I69" s="147">
        <v>0</v>
      </c>
      <c r="J69" s="146">
        <v>0</v>
      </c>
      <c r="K69" s="146">
        <v>0</v>
      </c>
      <c r="L69" s="163">
        <v>0</v>
      </c>
    </row>
    <row r="70" spans="1:12" x14ac:dyDescent="0.25">
      <c r="A70" s="145">
        <v>68</v>
      </c>
      <c r="B70" s="146">
        <v>3.8166666666666664</v>
      </c>
      <c r="C70" s="146">
        <v>9.4</v>
      </c>
      <c r="D70" s="146">
        <v>8.3166666666666664</v>
      </c>
      <c r="E70" s="146">
        <v>14</v>
      </c>
      <c r="F70" s="146">
        <v>15.666666666666666</v>
      </c>
      <c r="G70" s="147">
        <v>7.666666666666667</v>
      </c>
      <c r="H70" s="147">
        <v>0</v>
      </c>
      <c r="I70" s="147">
        <v>0</v>
      </c>
      <c r="J70" s="146">
        <v>0</v>
      </c>
      <c r="K70" s="146">
        <v>0</v>
      </c>
      <c r="L70" s="163">
        <v>0</v>
      </c>
    </row>
    <row r="71" spans="1:12" x14ac:dyDescent="0.25">
      <c r="A71" s="148">
        <v>69</v>
      </c>
      <c r="B71" s="146">
        <v>0</v>
      </c>
      <c r="C71" s="146">
        <v>0</v>
      </c>
      <c r="D71" s="146">
        <v>0</v>
      </c>
      <c r="E71" s="146">
        <v>0</v>
      </c>
      <c r="F71" s="146">
        <v>0</v>
      </c>
      <c r="G71" s="147">
        <v>0</v>
      </c>
      <c r="H71" s="147">
        <v>0</v>
      </c>
      <c r="I71" s="147">
        <v>0</v>
      </c>
      <c r="J71" s="146">
        <v>0</v>
      </c>
      <c r="K71" s="146">
        <v>0</v>
      </c>
      <c r="L71" s="163">
        <v>0</v>
      </c>
    </row>
    <row r="72" spans="1:12" x14ac:dyDescent="0.25">
      <c r="A72" s="145">
        <v>70</v>
      </c>
      <c r="B72" s="146">
        <v>90.13333333333334</v>
      </c>
      <c r="C72" s="146">
        <v>0.85</v>
      </c>
      <c r="D72" s="146">
        <v>0.5</v>
      </c>
      <c r="E72" s="146">
        <v>7.5</v>
      </c>
      <c r="F72" s="146">
        <v>1.6666666666666666E-2</v>
      </c>
      <c r="G72" s="147">
        <v>38.666666666666664</v>
      </c>
      <c r="H72" s="147">
        <v>0.33333333333333331</v>
      </c>
      <c r="I72" s="147">
        <v>660681.66666666663</v>
      </c>
      <c r="J72" s="146">
        <v>0</v>
      </c>
      <c r="K72" s="146">
        <v>0</v>
      </c>
      <c r="L72" s="163">
        <v>0</v>
      </c>
    </row>
    <row r="73" spans="1:12" x14ac:dyDescent="0.25">
      <c r="A73" s="148">
        <v>71</v>
      </c>
      <c r="B73" s="146">
        <v>30.883333333333333</v>
      </c>
      <c r="C73" s="146">
        <v>4.8833333333333329</v>
      </c>
      <c r="D73" s="146">
        <v>1.75</v>
      </c>
      <c r="E73" s="146">
        <v>4.6500000000000004</v>
      </c>
      <c r="F73" s="146">
        <v>3.1166666666666667</v>
      </c>
      <c r="G73" s="147">
        <v>0.16666666666666666</v>
      </c>
      <c r="H73" s="147">
        <v>0</v>
      </c>
      <c r="I73" s="147">
        <v>0</v>
      </c>
      <c r="J73" s="146">
        <v>0</v>
      </c>
      <c r="K73" s="146">
        <v>0</v>
      </c>
      <c r="L73" s="163">
        <v>0</v>
      </c>
    </row>
    <row r="74" spans="1:12" x14ac:dyDescent="0.25">
      <c r="A74" s="145">
        <v>72</v>
      </c>
      <c r="B74" s="146">
        <v>425.56666666666666</v>
      </c>
      <c r="C74" s="146">
        <v>0</v>
      </c>
      <c r="D74" s="146">
        <v>0</v>
      </c>
      <c r="E74" s="146">
        <v>6.7</v>
      </c>
      <c r="F74" s="146">
        <v>2.3333333333333335</v>
      </c>
      <c r="G74" s="147">
        <v>20</v>
      </c>
      <c r="H74" s="147">
        <v>0.33333333333333331</v>
      </c>
      <c r="I74" s="147">
        <v>0</v>
      </c>
      <c r="J74" s="146">
        <v>0</v>
      </c>
      <c r="K74" s="146">
        <v>0</v>
      </c>
      <c r="L74" s="163">
        <v>0</v>
      </c>
    </row>
    <row r="75" spans="1:12" x14ac:dyDescent="0.25">
      <c r="A75" s="148">
        <v>73</v>
      </c>
      <c r="B75" s="146">
        <v>29.35</v>
      </c>
      <c r="C75" s="146">
        <v>26.183333333333334</v>
      </c>
      <c r="D75" s="146">
        <v>58.55</v>
      </c>
      <c r="E75" s="146">
        <v>1187.0166666666667</v>
      </c>
      <c r="F75" s="146">
        <v>43.15</v>
      </c>
      <c r="G75" s="147">
        <v>33.5</v>
      </c>
      <c r="H75" s="147">
        <v>0</v>
      </c>
      <c r="I75" s="147">
        <v>0</v>
      </c>
      <c r="J75" s="146">
        <v>0</v>
      </c>
      <c r="K75" s="146">
        <v>0</v>
      </c>
      <c r="L75" s="163">
        <v>0</v>
      </c>
    </row>
    <row r="76" spans="1:12" x14ac:dyDescent="0.25">
      <c r="A76" s="145">
        <v>74</v>
      </c>
      <c r="B76" s="146">
        <v>69.61666666666666</v>
      </c>
      <c r="C76" s="146">
        <v>2.4333333333333336</v>
      </c>
      <c r="D76" s="146">
        <v>72.583333333333329</v>
      </c>
      <c r="E76" s="146">
        <v>12.266666666666667</v>
      </c>
      <c r="F76" s="146">
        <v>7.6333333333333329</v>
      </c>
      <c r="G76" s="147">
        <v>2.3333333333333335</v>
      </c>
      <c r="H76" s="147">
        <v>0</v>
      </c>
      <c r="I76" s="147">
        <v>0</v>
      </c>
      <c r="J76" s="146">
        <v>0</v>
      </c>
      <c r="K76" s="146">
        <v>0</v>
      </c>
      <c r="L76" s="163">
        <v>0</v>
      </c>
    </row>
    <row r="77" spans="1:12" x14ac:dyDescent="0.25">
      <c r="A77" s="148">
        <v>75</v>
      </c>
      <c r="B77" s="146">
        <v>30.55</v>
      </c>
      <c r="C77" s="146">
        <v>1.1166666666666667</v>
      </c>
      <c r="D77" s="146">
        <v>50.4</v>
      </c>
      <c r="E77" s="146">
        <v>3.7333333333333334</v>
      </c>
      <c r="F77" s="146">
        <v>7.1166666666666663</v>
      </c>
      <c r="G77" s="147">
        <v>39</v>
      </c>
      <c r="H77" s="147">
        <v>0.16666666666666666</v>
      </c>
      <c r="I77" s="147">
        <v>714431.33333333337</v>
      </c>
      <c r="J77" s="146">
        <v>0</v>
      </c>
      <c r="K77" s="146">
        <v>0</v>
      </c>
      <c r="L77" s="163">
        <v>0.11666666666666667</v>
      </c>
    </row>
    <row r="78" spans="1:12" x14ac:dyDescent="0.25">
      <c r="A78" s="145">
        <v>76</v>
      </c>
      <c r="B78" s="146">
        <v>0</v>
      </c>
      <c r="C78" s="146">
        <v>0</v>
      </c>
      <c r="D78" s="146">
        <v>0</v>
      </c>
      <c r="E78" s="146">
        <v>25.2</v>
      </c>
      <c r="F78" s="146">
        <v>0.45</v>
      </c>
      <c r="G78" s="147">
        <v>11.666666666666666</v>
      </c>
      <c r="H78" s="147">
        <v>0</v>
      </c>
      <c r="I78" s="147">
        <v>18120.833333333332</v>
      </c>
      <c r="J78" s="146">
        <v>0</v>
      </c>
      <c r="K78" s="146">
        <v>0</v>
      </c>
      <c r="L78" s="163">
        <v>0</v>
      </c>
    </row>
    <row r="79" spans="1:12" x14ac:dyDescent="0.25">
      <c r="A79" s="148">
        <v>77</v>
      </c>
      <c r="B79" s="146">
        <v>65.400000000000006</v>
      </c>
      <c r="C79" s="146">
        <v>1.1166666666666667</v>
      </c>
      <c r="D79" s="146">
        <v>0.16666666666666666</v>
      </c>
      <c r="E79" s="146">
        <v>0.5</v>
      </c>
      <c r="F79" s="146">
        <v>0.9</v>
      </c>
      <c r="G79" s="147">
        <v>3.3333333333333335</v>
      </c>
      <c r="H79" s="147">
        <v>0</v>
      </c>
      <c r="I79" s="147">
        <v>2162892.8333333335</v>
      </c>
      <c r="J79" s="146">
        <v>0</v>
      </c>
      <c r="K79" s="146">
        <v>0</v>
      </c>
      <c r="L79" s="163">
        <v>0</v>
      </c>
    </row>
    <row r="80" spans="1:12" x14ac:dyDescent="0.25">
      <c r="A80" s="145">
        <v>78</v>
      </c>
      <c r="B80" s="146">
        <v>32.950000000000003</v>
      </c>
      <c r="C80" s="146">
        <v>0</v>
      </c>
      <c r="D80" s="146">
        <v>3.1166666666666667</v>
      </c>
      <c r="E80" s="146">
        <v>21.3</v>
      </c>
      <c r="F80" s="146">
        <v>0.66666666666666663</v>
      </c>
      <c r="G80" s="147">
        <v>16.666666666666668</v>
      </c>
      <c r="H80" s="147">
        <v>0</v>
      </c>
      <c r="I80" s="147">
        <v>0</v>
      </c>
      <c r="J80" s="146">
        <v>0</v>
      </c>
      <c r="K80" s="146">
        <v>0</v>
      </c>
      <c r="L80" s="163">
        <v>0</v>
      </c>
    </row>
    <row r="81" spans="1:12" x14ac:dyDescent="0.25">
      <c r="A81" s="148">
        <v>79</v>
      </c>
      <c r="B81" s="146">
        <v>29.4</v>
      </c>
      <c r="C81" s="146">
        <v>6.0166666666666666</v>
      </c>
      <c r="D81" s="146">
        <v>12.5</v>
      </c>
      <c r="E81" s="146">
        <v>23.116666666666667</v>
      </c>
      <c r="F81" s="146">
        <v>1.2166666666666668</v>
      </c>
      <c r="G81" s="147">
        <v>5.666666666666667</v>
      </c>
      <c r="H81" s="147">
        <v>0</v>
      </c>
      <c r="I81" s="147">
        <v>118326.16666666667</v>
      </c>
      <c r="J81" s="146">
        <v>0</v>
      </c>
      <c r="K81" s="146">
        <v>0.18333333333333332</v>
      </c>
      <c r="L81" s="163">
        <v>0.05</v>
      </c>
    </row>
    <row r="82" spans="1:12" x14ac:dyDescent="0.25">
      <c r="A82" s="145">
        <v>80</v>
      </c>
      <c r="B82" s="146">
        <v>3.0166666666666666</v>
      </c>
      <c r="C82" s="146">
        <v>10.15</v>
      </c>
      <c r="D82" s="146">
        <v>140</v>
      </c>
      <c r="E82" s="146">
        <v>389.16666666666669</v>
      </c>
      <c r="F82" s="146">
        <v>27.583333333333332</v>
      </c>
      <c r="G82" s="147">
        <v>30.333333333333332</v>
      </c>
      <c r="H82" s="147">
        <v>0</v>
      </c>
      <c r="I82" s="147">
        <v>1082551</v>
      </c>
      <c r="J82" s="146">
        <v>0</v>
      </c>
      <c r="K82" s="146">
        <v>1.0333333333333334</v>
      </c>
      <c r="L82" s="163">
        <v>7.4333333333333336</v>
      </c>
    </row>
    <row r="83" spans="1:12" x14ac:dyDescent="0.25">
      <c r="A83" s="148">
        <v>81</v>
      </c>
      <c r="B83" s="146">
        <v>10.183333333333334</v>
      </c>
      <c r="C83" s="146">
        <v>1.3333333333333333</v>
      </c>
      <c r="D83" s="146">
        <v>0.66666666666666663</v>
      </c>
      <c r="E83" s="146">
        <v>24.983333333333334</v>
      </c>
      <c r="F83" s="146">
        <v>0</v>
      </c>
      <c r="G83" s="147">
        <v>54.833333333333336</v>
      </c>
      <c r="H83" s="147">
        <v>0</v>
      </c>
      <c r="I83" s="147">
        <v>1887188</v>
      </c>
      <c r="J83" s="146">
        <v>0</v>
      </c>
      <c r="K83" s="146">
        <v>0</v>
      </c>
      <c r="L83" s="163">
        <v>0</v>
      </c>
    </row>
    <row r="84" spans="1:12" x14ac:dyDescent="0.25">
      <c r="A84" s="145">
        <v>82</v>
      </c>
      <c r="B84" s="146">
        <v>81.849999999999994</v>
      </c>
      <c r="C84" s="146">
        <v>0</v>
      </c>
      <c r="D84" s="146">
        <v>1.1666666666666667</v>
      </c>
      <c r="E84" s="146">
        <v>2.7</v>
      </c>
      <c r="F84" s="146">
        <v>0.16666666666666666</v>
      </c>
      <c r="G84" s="147">
        <v>1.1666666666666667</v>
      </c>
      <c r="H84" s="147">
        <v>0</v>
      </c>
      <c r="I84" s="147">
        <v>0</v>
      </c>
      <c r="J84" s="146">
        <v>0</v>
      </c>
      <c r="K84" s="146">
        <v>0</v>
      </c>
      <c r="L84" s="163">
        <v>0</v>
      </c>
    </row>
    <row r="85" spans="1:12" x14ac:dyDescent="0.25">
      <c r="A85" s="148">
        <v>83</v>
      </c>
      <c r="B85" s="146">
        <v>125.58333333333333</v>
      </c>
      <c r="C85" s="146">
        <v>5.65</v>
      </c>
      <c r="D85" s="146">
        <v>4.55</v>
      </c>
      <c r="E85" s="146">
        <v>78.266666666666666</v>
      </c>
      <c r="F85" s="146">
        <v>0.6333333333333333</v>
      </c>
      <c r="G85" s="147">
        <v>38.833333333333336</v>
      </c>
      <c r="H85" s="147">
        <v>0.83333333333333337</v>
      </c>
      <c r="I85" s="147">
        <v>943171.66666666663</v>
      </c>
      <c r="J85" s="146">
        <v>0</v>
      </c>
      <c r="K85" s="146">
        <v>0.93333333333333335</v>
      </c>
      <c r="L85" s="163">
        <v>0.81666666666666665</v>
      </c>
    </row>
    <row r="86" spans="1:12" x14ac:dyDescent="0.25">
      <c r="A86" s="145">
        <v>84</v>
      </c>
      <c r="B86" s="146">
        <v>52.333333333333336</v>
      </c>
      <c r="C86" s="146">
        <v>1.4666666666666668</v>
      </c>
      <c r="D86" s="146">
        <v>24.066666666666666</v>
      </c>
      <c r="E86" s="146">
        <v>30.75</v>
      </c>
      <c r="F86" s="146">
        <v>11.033333333333333</v>
      </c>
      <c r="G86" s="147">
        <v>52</v>
      </c>
      <c r="H86" s="147">
        <v>0</v>
      </c>
      <c r="I86" s="147">
        <v>0</v>
      </c>
      <c r="J86" s="146">
        <v>1</v>
      </c>
      <c r="K86" s="146">
        <v>0</v>
      </c>
      <c r="L86" s="163">
        <v>0</v>
      </c>
    </row>
    <row r="87" spans="1:12" x14ac:dyDescent="0.25">
      <c r="A87" s="148">
        <v>85</v>
      </c>
      <c r="B87" s="146">
        <v>43.883333333333333</v>
      </c>
      <c r="C87" s="146">
        <v>4.75</v>
      </c>
      <c r="D87" s="146">
        <v>29.65</v>
      </c>
      <c r="E87" s="146">
        <v>63.516666666666666</v>
      </c>
      <c r="F87" s="146">
        <v>17.116666666666667</v>
      </c>
      <c r="G87" s="147">
        <v>41.166666666666664</v>
      </c>
      <c r="H87" s="147">
        <v>0</v>
      </c>
      <c r="I87" s="147">
        <v>0</v>
      </c>
      <c r="J87" s="146">
        <v>0</v>
      </c>
      <c r="K87" s="146">
        <v>0</v>
      </c>
      <c r="L87" s="163">
        <v>0</v>
      </c>
    </row>
    <row r="88" spans="1:12" x14ac:dyDescent="0.25">
      <c r="A88" s="145">
        <v>86</v>
      </c>
      <c r="B88" s="146">
        <v>9.9333333333333336</v>
      </c>
      <c r="C88" s="146">
        <v>0</v>
      </c>
      <c r="D88" s="146">
        <v>0</v>
      </c>
      <c r="E88" s="146">
        <v>0.41666666666666669</v>
      </c>
      <c r="F88" s="146">
        <v>0</v>
      </c>
      <c r="G88" s="147">
        <v>0.16666666666666666</v>
      </c>
      <c r="H88" s="147">
        <v>0</v>
      </c>
      <c r="I88" s="147">
        <v>0</v>
      </c>
      <c r="J88" s="146">
        <v>0</v>
      </c>
      <c r="K88" s="146">
        <v>0</v>
      </c>
      <c r="L88" s="163">
        <v>0</v>
      </c>
    </row>
    <row r="89" spans="1:12" x14ac:dyDescent="0.25">
      <c r="A89" s="148">
        <v>87</v>
      </c>
      <c r="B89" s="146">
        <v>37.916666666666664</v>
      </c>
      <c r="C89" s="146">
        <v>17.100000000000001</v>
      </c>
      <c r="D89" s="146">
        <v>100.86666666666666</v>
      </c>
      <c r="E89" s="146">
        <v>120.4</v>
      </c>
      <c r="F89" s="146">
        <v>26.683333333333334</v>
      </c>
      <c r="G89" s="147">
        <v>118.5</v>
      </c>
      <c r="H89" s="147">
        <v>0</v>
      </c>
      <c r="I89" s="147">
        <v>513241.5</v>
      </c>
      <c r="J89" s="146">
        <v>1.6333333333333333</v>
      </c>
      <c r="K89" s="146">
        <v>0</v>
      </c>
      <c r="L89" s="163">
        <v>0</v>
      </c>
    </row>
    <row r="90" spans="1:12" x14ac:dyDescent="0.25">
      <c r="A90" s="145">
        <v>88</v>
      </c>
      <c r="B90" s="146">
        <v>0</v>
      </c>
      <c r="C90" s="146">
        <v>7.85</v>
      </c>
      <c r="D90" s="146">
        <v>20.983333333333334</v>
      </c>
      <c r="E90" s="146">
        <v>124.1</v>
      </c>
      <c r="F90" s="146">
        <v>176.35</v>
      </c>
      <c r="G90" s="147">
        <v>430.33333333333331</v>
      </c>
      <c r="H90" s="147">
        <v>27.833333333333332</v>
      </c>
      <c r="I90" s="147">
        <v>1111565.6666666667</v>
      </c>
      <c r="J90" s="146">
        <v>0.6333333333333333</v>
      </c>
      <c r="K90" s="146">
        <v>0</v>
      </c>
      <c r="L90" s="163">
        <v>0</v>
      </c>
    </row>
    <row r="91" spans="1:12" ht="15.75" thickBot="1" x14ac:dyDescent="0.3">
      <c r="A91" s="154">
        <v>89</v>
      </c>
      <c r="B91" s="130">
        <v>45.85</v>
      </c>
      <c r="C91" s="130">
        <v>11.933333333333334</v>
      </c>
      <c r="D91" s="130">
        <v>8.6166666666666671</v>
      </c>
      <c r="E91" s="130">
        <v>22.666666666666668</v>
      </c>
      <c r="F91" s="130">
        <v>57.05</v>
      </c>
      <c r="G91" s="155">
        <v>21</v>
      </c>
      <c r="H91" s="155">
        <v>0.66666666666666663</v>
      </c>
      <c r="I91" s="155">
        <v>57704</v>
      </c>
      <c r="J91" s="130">
        <v>0</v>
      </c>
      <c r="K91" s="130">
        <v>0.33333333333333331</v>
      </c>
      <c r="L91" s="166">
        <v>0.33333333333333331</v>
      </c>
    </row>
    <row r="92" spans="1:12" ht="15.75" thickBot="1" x14ac:dyDescent="0.3">
      <c r="A92" s="167" t="s">
        <v>47</v>
      </c>
      <c r="B92" s="168">
        <f t="shared" ref="B92:L92" si="0">SUM(B3:B91)</f>
        <v>4563.3</v>
      </c>
      <c r="C92" s="168">
        <f t="shared" si="0"/>
        <v>398.7166666666667</v>
      </c>
      <c r="D92" s="168">
        <f t="shared" si="0"/>
        <v>2640.8500000000008</v>
      </c>
      <c r="E92" s="168">
        <f t="shared" si="0"/>
        <v>4640.333333333333</v>
      </c>
      <c r="F92" s="168">
        <f t="shared" si="0"/>
        <v>1300.0999999999997</v>
      </c>
      <c r="G92" s="168">
        <f t="shared" si="0"/>
        <v>4718.166666666667</v>
      </c>
      <c r="H92" s="168">
        <f t="shared" si="0"/>
        <v>60.166666666666664</v>
      </c>
      <c r="I92" s="168">
        <f t="shared" si="0"/>
        <v>120007799.1666667</v>
      </c>
      <c r="J92" s="168">
        <f t="shared" si="0"/>
        <v>6.9666666666666668</v>
      </c>
      <c r="K92" s="168">
        <f t="shared" si="0"/>
        <v>18.966666666666665</v>
      </c>
      <c r="L92" s="169">
        <f t="shared" si="0"/>
        <v>79.016666666666652</v>
      </c>
    </row>
  </sheetData>
  <sheetProtection sheet="1" objects="1" scenarios="1"/>
  <mergeCells count="2">
    <mergeCell ref="A1:A2"/>
    <mergeCell ref="B1:L1"/>
  </mergeCells>
  <printOptions horizontalCentered="1"/>
  <pageMargins left="0.15748031496062992" right="0.15748031496062992" top="0.43307086614173229" bottom="0.15748031496062992" header="0.15748031496062992" footer="0.15748031496062992"/>
  <pageSetup paperSize="9" scale="67" fitToHeight="0" orientation="portrait" r:id="rId1"/>
  <headerFooter>
    <oddHeader>&amp;C&amp;"-,Tučné"&amp;14Přehled dosavadního čerpání mobilních hlasových a datových služeb v zaměstnaneckém programu</oddHeader>
    <oddFooter>&amp;C&amp;P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8F5CC6F5CB8E4F96BE68CEF82EEBD2" ma:contentTypeVersion="0" ma:contentTypeDescription="Vytvořit nový dokument" ma:contentTypeScope="" ma:versionID="d4fec53f756bf50657428e90245406ba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0A7AE9D-6BCE-41DB-8E60-CD95F1A5B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15E2EFE-2657-4CF8-BD25-2F0B3D7B7D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4742E2-2135-4F09-940C-7293468E9DB0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firemní </vt:lpstr>
      <vt:lpstr>zaměstnanecký program</vt:lpstr>
      <vt:lpstr>'firemní '!Oblast_tisku</vt:lpstr>
      <vt:lpstr>'zaměstnanecký program'!Oblast_tisku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 Marek, Ing.</dc:creator>
  <cp:lastModifiedBy>Blahová Kamila</cp:lastModifiedBy>
  <cp:lastPrinted>2017-12-05T12:40:23Z</cp:lastPrinted>
  <dcterms:created xsi:type="dcterms:W3CDTF">2011-10-25T18:57:03Z</dcterms:created>
  <dcterms:modified xsi:type="dcterms:W3CDTF">2018-01-09T14:38:50Z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0x010100D28F5CC6F5CB8E4F96BE68CEF82EEBD2</vt:lpwstr>
  </property>
</Properties>
</file>